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805" windowHeight="12135" activeTab="3"/>
  </bookViews>
  <sheets>
    <sheet name="Rekapitulace zakázky" sheetId="1" r:id="rId1"/>
    <sheet name="1. etapa - Zateplení obvo..." sheetId="2" r:id="rId2"/>
    <sheet name="2.etapa - VRN" sheetId="3" r:id="rId3"/>
    <sheet name="SO 02 - Vlhkostní sanace ..." sheetId="4" r:id="rId4"/>
    <sheet name="Pokyny pro vyplnění" sheetId="5" r:id="rId5"/>
  </sheets>
  <definedNames>
    <definedName name="_xlnm._FilterDatabase" localSheetId="1" hidden="1">'1. etapa - Zateplení obvo...'!$C$98:$K$973</definedName>
    <definedName name="_xlnm._FilterDatabase" localSheetId="2" hidden="1">'2.etapa - VRN'!$C$88:$K$97</definedName>
    <definedName name="_xlnm._FilterDatabase" localSheetId="3" hidden="1">'SO 02 - Vlhkostní sanace ...'!$C$97:$K$347</definedName>
    <definedName name="_xlnm.Print_Area" localSheetId="1">'1. etapa - Zateplení obvo...'!$C$4:$J$41,'1. etapa - Zateplení obvo...'!$C$47:$J$78,'1. etapa - Zateplení obvo...'!$C$84:$K$973</definedName>
    <definedName name="_xlnm.Print_Area" localSheetId="2">'2.etapa - VRN'!$C$4:$J$41,'2.etapa - VRN'!$C$47:$J$68,'2.etapa - VRN'!$C$74:$K$97</definedName>
    <definedName name="_xlnm.Print_Area" localSheetId="0">'Rekapitulace zakázky'!$D$4:$AO$36,'Rekapitulace zakázky'!$C$42:$AQ$59</definedName>
    <definedName name="_xlnm.Print_Area" localSheetId="3">'SO 02 - Vlhkostní sanace ...'!$C$4:$J$39,'SO 02 - Vlhkostní sanace ...'!$C$45:$J$79,'SO 02 - Vlhkostní sanace ...'!$C$85:$K$347</definedName>
    <definedName name="_xlnm.Print_Titles" localSheetId="0">'Rekapitulace zakázky'!$52:$52</definedName>
    <definedName name="_xlnm.Print_Titles" localSheetId="1">'1. etapa - Zateplení obvo...'!$98:$98</definedName>
    <definedName name="_xlnm.Print_Titles" localSheetId="2">'2.etapa - VRN'!$88:$88</definedName>
    <definedName name="_xlnm.Print_Titles" localSheetId="3">'SO 02 - Vlhkostní sanace ...'!$97:$97</definedName>
  </definedNames>
  <calcPr calcId="162913"/>
</workbook>
</file>

<file path=xl/sharedStrings.xml><?xml version="1.0" encoding="utf-8"?>
<sst xmlns="http://schemas.openxmlformats.org/spreadsheetml/2006/main" count="11770" uniqueCount="1635">
  <si>
    <t>Export Komplet</t>
  </si>
  <si>
    <t>VZ</t>
  </si>
  <si>
    <t>2.0</t>
  </si>
  <si>
    <t/>
  </si>
  <si>
    <t>False</t>
  </si>
  <si>
    <t>{6a62e208-2285-496e-a659-f624bc915485}</t>
  </si>
  <si>
    <t>&gt;&gt;  skryté sloupce  &lt;&lt;</t>
  </si>
  <si>
    <t>0,01</t>
  </si>
  <si>
    <t>21</t>
  </si>
  <si>
    <t>15</t>
  </si>
  <si>
    <t>v ---  níže se nacházejí doplnkové a pomocné údaje k sestavám  --- v</t>
  </si>
  <si>
    <t>0,001</t>
  </si>
  <si>
    <t>Kód:</t>
  </si>
  <si>
    <t>Zakázka:</t>
  </si>
  <si>
    <t>Snižování energetické náročnosti objektu správní budovy střediska Kohinoor PKÚ s.p.</t>
  </si>
  <si>
    <t>KSO:</t>
  </si>
  <si>
    <t>CC-CZ:</t>
  </si>
  <si>
    <t>Místo:</t>
  </si>
  <si>
    <t>Mariánské Radčice</t>
  </si>
  <si>
    <t>Datum:</t>
  </si>
  <si>
    <t>28. 8. 2018</t>
  </si>
  <si>
    <t>Zadavatel:</t>
  </si>
  <si>
    <t>IČ:</t>
  </si>
  <si>
    <t>00007536</t>
  </si>
  <si>
    <t>Palivový kombinát Ústí s.p.</t>
  </si>
  <si>
    <t>DIČ:</t>
  </si>
  <si>
    <t>Zhotovitel:</t>
  </si>
  <si>
    <t xml:space="preserve"> </t>
  </si>
  <si>
    <t>Projektant:</t>
  </si>
  <si>
    <t>22802258</t>
  </si>
  <si>
    <t>DRAKISA s.r.o.</t>
  </si>
  <si>
    <t>True</t>
  </si>
  <si>
    <t>Zpracovatel:</t>
  </si>
  <si>
    <t>07036167</t>
  </si>
  <si>
    <t>STAVEBNÍ ROZPOČTY s.r.o.</t>
  </si>
  <si>
    <t>CZ07036167</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</si>
  <si>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</si>
  <si>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</si>
  <si>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</si>
  <si>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</si>
  <si>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</si>
  <si>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</si>
  <si>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</si>
  <si>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</si>
  <si>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</si>
  <si>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</si>
  <si>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</si>
  <si>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</si>
  <si>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</si>
  <si>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</si>
  <si>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</si>
  <si>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</si>
  <si>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</si>
  <si>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</si>
  <si>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</si>
  <si>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</si>
  <si>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</si>
  <si>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</si>
  <si>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</si>
  <si>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</si>
  <si>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</si>
  <si>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</si>
  <si>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</si>
  <si>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</si>
  <si>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</si>
  <si>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</si>
  <si>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</si>
  <si>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</si>
  <si>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</si>
  <si>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</si>
  <si>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</si>
  <si>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</si>
  <si>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</si>
  <si>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</si>
  <si>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SO 01</t>
  </si>
  <si>
    <t>Zateplení objektu</t>
  </si>
  <si>
    <t>STA</t>
  </si>
  <si>
    <t>1</t>
  </si>
  <si>
    <t>{91fd58db-bad2-425a-9dac-4e7f5cd7dce1}</t>
  </si>
  <si>
    <t>/</t>
  </si>
  <si>
    <t>1. etapa</t>
  </si>
  <si>
    <t>Zateplení obvodového pláště</t>
  </si>
  <si>
    <t>Soupis</t>
  </si>
  <si>
    <t>2</t>
  </si>
  <si>
    <t>{29f79c66-05b9-4d3f-86c0-69da422cb846}</t>
  </si>
  <si>
    <t>2.etapa</t>
  </si>
  <si>
    <t>VRN</t>
  </si>
  <si>
    <t>{43015626-5348-4a57-8edb-4fc5e8148751}</t>
  </si>
  <si>
    <t>SO 02</t>
  </si>
  <si>
    <t>Vlhkostní sanace objektu</t>
  </si>
  <si>
    <t>{3e6ae013-3854-49c9-ae7c-bf433b86f3ed}</t>
  </si>
  <si>
    <t>KRYCÍ LIST SOUPISU PRACÍ</t>
  </si>
  <si>
    <t>Objekt:</t>
  </si>
  <si>
    <t>SO 01 - Zateplení objektu</t>
  </si>
  <si>
    <t>Soupis:</t>
  </si>
  <si>
    <t>REKAPITULACE ČLENĚNÍ SOUPISU PRACÍ</t>
  </si>
  <si>
    <t>Kód dílu - Popis</t>
  </si>
  <si>
    <t>Cena celkem [CZK]</t>
  </si>
  <si>
    <t>-1</t>
  </si>
  <si>
    <t>HSV - Práce a dodávky HSV</t>
  </si>
  <si>
    <t xml:space="preserve">    1 - Zemní práce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</si>
  <si>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</si>
  <si>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</si>
  <si>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</si>
  <si>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</si>
  <si>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</si>
  <si>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713 - Izolace tepelné</t>
  </si>
  <si>
    <t xml:space="preserve">    721 - Zdravotechnika - vnitřní kanalizace</t>
  </si>
  <si>
    <t xml:space="preserve">    741 - Elektroinstalace - silnoproud</t>
  </si>
  <si>
    <t xml:space="preserve">    751 - Vzduchotechnika</t>
  </si>
  <si>
    <t xml:space="preserve">    762 - Konstrukce tesařské</t>
  </si>
  <si>
    <t xml:space="preserve">    764 - Konstrukce klempířské</t>
  </si>
  <si>
    <t xml:space="preserve">    767 - Konstrukce zámečnické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</si>
  <si>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</si>
  <si>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</si>
  <si>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</si>
  <si>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</si>
  <si>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</si>
  <si>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</si>
  <si>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</si>
  <si>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</si>
  <si>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</si>
  <si>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</si>
  <si>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</si>
  <si>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</si>
  <si>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</si>
  <si>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</si>
  <si>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</si>
  <si>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</si>
  <si>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</si>
  <si>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</si>
  <si>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131203102</t>
  </si>
  <si>
    <t>Hloubení zapažených i nezapažených jam ručním nebo pneumatickým nářadím s urovnáním dna do předepsaného profilu a spádu v horninách tř. 3 nesoudržných</t>
  </si>
  <si>
    <t>m3</t>
  </si>
  <si>
    <t>CS ÚRS 2019 01</t>
  </si>
  <si>
    <t>4</t>
  </si>
  <si>
    <t>-257356102</t>
  </si>
  <si>
    <t>PSC</t>
  </si>
  <si>
    <t xml:space="preserve">Poznámka k souboru cen: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</si>
  <si>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VV</t>
  </si>
  <si>
    <t>sokl</t>
  </si>
  <si>
    <t>(4,7+24,2+10,8+17+6,5+5)*0,6*0,7</t>
  </si>
  <si>
    <t>(3,79+29,5+11+28,8)*0,6*0,7</t>
  </si>
  <si>
    <t>Součet</t>
  </si>
  <si>
    <t>131203109</t>
  </si>
  <si>
    <t>Hloubení zapažených i nezapažených jam ručním nebo pneumatickým nářadím s urovnáním dna do předepsaného profilu a spádu v horninách tř. 3 Příplatek k cenám za lepivost horniny tř. 3</t>
  </si>
  <si>
    <t>1659334529</t>
  </si>
  <si>
    <t>3</t>
  </si>
  <si>
    <t>161101101</t>
  </si>
  <si>
    <t>Svislé přemístění výkopku bez naložení do dopravní nádoby avšak s vyprázdněním dopravní nádoby na hromadu nebo do dopravního prostředku z horniny tř. 1 až 4, při hloubce výkopu přes 1 do 2,5 m</t>
  </si>
  <si>
    <t>839020620</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</si>
  <si>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</si>
  <si>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162201211</t>
  </si>
  <si>
    <t>Vodorovné přemístění výkopku nebo sypaniny stavebním kolečkem s naložením a vyprázdněním kolečka na hromady nebo do dopravního prostředku na vzdálenost do 10 m z horniny tř. 1 až 4</t>
  </si>
  <si>
    <t>-1826492501</t>
  </si>
  <si>
    <t>5</t>
  </si>
  <si>
    <t>162701105</t>
  </si>
  <si>
    <t>Vodorovné přemístění výkopku nebo sypaniny po suchu na obvyklém dopravním prostředku, bez naložení výkopku, avšak se složením bez rozhrnutí z horniny tř. 1 až 4 na vzdálenost přes 9 000 do 10 000 m</t>
  </si>
  <si>
    <t>1548327147</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</si>
  <si>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</si>
  <si>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59,342</t>
  </si>
  <si>
    <t>6</t>
  </si>
  <si>
    <t>171201211</t>
  </si>
  <si>
    <t>Poplatek za uložení stavebního odpadu na skládce (skládkovné) zeminy a kameniva zatříděného do Katalogu odpadů pod kódem 170 504</t>
  </si>
  <si>
    <t>t</t>
  </si>
  <si>
    <t>-600084947</t>
  </si>
  <si>
    <t xml:space="preserve">Poznámka k souboru cen:
1. Ceny uvedené v souboru cen lze po dohodě upravit podle místních podmínek.
</t>
  </si>
  <si>
    <t>59,342*1,8 "Přepočtené koeficientem množství</t>
  </si>
  <si>
    <t>7</t>
  </si>
  <si>
    <t>174101101</t>
  </si>
  <si>
    <t>Zásyp sypaninou z jakékoliv horniny s uložením výkopku ve vrstvách se zhutněním jam, šachet, rýh nebo kolem objektů v těchto vykopávkách</t>
  </si>
  <si>
    <t>-1398425519</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</si>
  <si>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</si>
  <si>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Úpravy povrchů, podlahy a osazování výplní</t>
  </si>
  <si>
    <t>8</t>
  </si>
  <si>
    <t>622135011</t>
  </si>
  <si>
    <t>Vyrovnání nerovností podkladu vnějších omítaných ploch tmelem, tloušťky do 2 mm stěn</t>
  </si>
  <si>
    <t>m2</t>
  </si>
  <si>
    <t>457617851</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</si>
  <si>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</si>
  <si>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34+21</t>
  </si>
  <si>
    <t>9</t>
  </si>
  <si>
    <t>622135095</t>
  </si>
  <si>
    <t>Vyrovnání nerovností podkladu vnějších omítaných ploch tmelem, tloušťky do 2 mm Příplatek k ceně za každý další 1 mm tloušťky podkladní vrstvy přes 2 mm tmelem stěn</t>
  </si>
  <si>
    <t>1533593544</t>
  </si>
  <si>
    <t>55*8 "Přepočtené koeficientem množství</t>
  </si>
  <si>
    <t>10</t>
  </si>
  <si>
    <t>622142001</t>
  </si>
  <si>
    <t>Potažení vnějších ploch pletivem v ploše nebo pruzích, na plném podkladu sklovláknitým vtlačením do tmelu stěn</t>
  </si>
  <si>
    <t>-1022843164</t>
  </si>
  <si>
    <t xml:space="preserve">Poznámka k souboru cen:
1. V cenách -2001 jsou započteny i náklady na tmel.
</t>
  </si>
  <si>
    <t>32</t>
  </si>
  <si>
    <t>59,8</t>
  </si>
  <si>
    <t>7,8</t>
  </si>
  <si>
    <t>9,3</t>
  </si>
  <si>
    <t>11</t>
  </si>
  <si>
    <t>622211031</t>
  </si>
  <si>
    <t>Montáž kontaktního zateplení z polystyrenových desek nebo z kombinovaných desek na vnější stěny, tloušťky desek přes 120 do 160 mm</t>
  </si>
  <si>
    <t>-1848310059</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</si>
  <si>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</si>
  <si>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(916,55+618,106+124,146)/1,02</t>
  </si>
  <si>
    <t>12</t>
  </si>
  <si>
    <t>M</t>
  </si>
  <si>
    <t>283760420</t>
  </si>
  <si>
    <t>deska EPS grafitová fasadní  λ=0,032  tl 140mm</t>
  </si>
  <si>
    <t>475897772</t>
  </si>
  <si>
    <t>Budova B tl. 140mm</t>
  </si>
  <si>
    <t xml:space="preserve">východní pohled </t>
  </si>
  <si>
    <t>138</t>
  </si>
  <si>
    <t xml:space="preserve">Západní pohled </t>
  </si>
  <si>
    <t>147</t>
  </si>
  <si>
    <t>severní pohled</t>
  </si>
  <si>
    <t>270</t>
  </si>
  <si>
    <t>80</t>
  </si>
  <si>
    <t>Jižní</t>
  </si>
  <si>
    <t>450</t>
  </si>
  <si>
    <t>přízemí</t>
  </si>
  <si>
    <t>-0,54*0,9*2</t>
  </si>
  <si>
    <t>-1,13*1,52</t>
  </si>
  <si>
    <t>-0,54*0,5*2</t>
  </si>
  <si>
    <t>-1,46*1,75*5</t>
  </si>
  <si>
    <t>-1,17*1,74</t>
  </si>
  <si>
    <t>-1,4*1,74*5</t>
  </si>
  <si>
    <t>-1,41*1,78</t>
  </si>
  <si>
    <t>-1,11*1,8*2</t>
  </si>
  <si>
    <t>-1,4*1,78</t>
  </si>
  <si>
    <t>-1,42*1,77</t>
  </si>
  <si>
    <t>-1,12*1,73*3</t>
  </si>
  <si>
    <t>-0,5*1,2</t>
  </si>
  <si>
    <t>-0,49*1,2*2</t>
  </si>
  <si>
    <t>-1,14*1,8</t>
  </si>
  <si>
    <t>-1,09*1,8</t>
  </si>
  <si>
    <t>-1,42*1,75</t>
  </si>
  <si>
    <t>dveře</t>
  </si>
  <si>
    <t>-1,18*2,75</t>
  </si>
  <si>
    <t>-1,1*2,74</t>
  </si>
  <si>
    <t>-1,56*2,46</t>
  </si>
  <si>
    <t>-0,9*2</t>
  </si>
  <si>
    <t>-1,44*2,46</t>
  </si>
  <si>
    <t>1.NP.B</t>
  </si>
  <si>
    <t>-1,2*1,86</t>
  </si>
  <si>
    <t>-1,19*1,86</t>
  </si>
  <si>
    <t>-1,16*1,45</t>
  </si>
  <si>
    <t>-1,4*1,45</t>
  </si>
  <si>
    <t>-1,33*1,55*2</t>
  </si>
  <si>
    <t>-1,54*1,52*2</t>
  </si>
  <si>
    <t>-1,4*1,8*6</t>
  </si>
  <si>
    <t>-1,41*2,36*2</t>
  </si>
  <si>
    <t>-1,39*2,35*8</t>
  </si>
  <si>
    <t>-1,18*1,45*3</t>
  </si>
  <si>
    <t>-0,52*0,87*5</t>
  </si>
  <si>
    <t>-1,14*1,48*2</t>
  </si>
  <si>
    <t>-(4,7+24,2+10,8+17+10,85+6,5+5)*0,5</t>
  </si>
  <si>
    <t>898,578*1,02 "Přepočtené koeficientem množství</t>
  </si>
  <si>
    <t>13</t>
  </si>
  <si>
    <t>R0076042.1</t>
  </si>
  <si>
    <t>deska EPS grafitová fasadní  λ=0,032  tl 130mm</t>
  </si>
  <si>
    <t>-1811622096</t>
  </si>
  <si>
    <t>budova A 3patra</t>
  </si>
  <si>
    <t>východní pohled</t>
  </si>
  <si>
    <t>346,78</t>
  </si>
  <si>
    <t>Západní pohled</t>
  </si>
  <si>
    <t>352</t>
  </si>
  <si>
    <t>52,5</t>
  </si>
  <si>
    <t>jižní pohled</t>
  </si>
  <si>
    <t>57</t>
  </si>
  <si>
    <t>1.NP.A</t>
  </si>
  <si>
    <t>-0,56*1,85*2</t>
  </si>
  <si>
    <t>-1,17*1,85*5</t>
  </si>
  <si>
    <t>-1,14*1,85*4</t>
  </si>
  <si>
    <t>-1,15*1,87*2</t>
  </si>
  <si>
    <t>-1,16*1,87</t>
  </si>
  <si>
    <t>-1,14*1,87*3</t>
  </si>
  <si>
    <t>-1,17*1,87*4</t>
  </si>
  <si>
    <t>-1,37*2,7</t>
  </si>
  <si>
    <t>-1,35*2,7</t>
  </si>
  <si>
    <t>2NP.A</t>
  </si>
  <si>
    <t>-1,16*1,86*2</t>
  </si>
  <si>
    <t>-1,18*1,45</t>
  </si>
  <si>
    <t>-1,14*1,45*3</t>
  </si>
  <si>
    <t>-1,17*1,45*2</t>
  </si>
  <si>
    <t>-1,15*1,45*3</t>
  </si>
  <si>
    <t>-1,17*1,86</t>
  </si>
  <si>
    <t>-1,17*1,9*6</t>
  </si>
  <si>
    <t>-1,18*1,9</t>
  </si>
  <si>
    <t>-1,16*1,9*2</t>
  </si>
  <si>
    <t>-1,15*1,9</t>
  </si>
  <si>
    <t>-1,165*1,9</t>
  </si>
  <si>
    <t>-0,56*1,9*2</t>
  </si>
  <si>
    <t>-1,16*1,76</t>
  </si>
  <si>
    <t>3-NP.A</t>
  </si>
  <si>
    <t>-1,16*1,76*12</t>
  </si>
  <si>
    <t>-1,16*1,76*6</t>
  </si>
  <si>
    <t>-1,17*1,76*6</t>
  </si>
  <si>
    <t>-0,59*1,76*2</t>
  </si>
  <si>
    <t>sokl budova A</t>
  </si>
  <si>
    <t>-(3,79+29,5+11+28,8)*0,5</t>
  </si>
  <si>
    <t>14</t>
  </si>
  <si>
    <t>R0076443.1</t>
  </si>
  <si>
    <t>deska z polystyrénu XPS, hrana rovná a strukturovaný povrch tl 110mm</t>
  </si>
  <si>
    <t>426688460</t>
  </si>
  <si>
    <t>(4,7+24,2+10,8+17+10,85+6,5+5)*0,8</t>
  </si>
  <si>
    <t>(3,79+29,5+11+28,8)*0,8</t>
  </si>
  <si>
    <t>622212051</t>
  </si>
  <si>
    <t>Montáž kontaktního zateplení vnějšího ostění, nadpraží nebo parapetu z polystyrenových desek hloubky špalet přes 200 do 400 mm, tloušťky desek do 40 mm</t>
  </si>
  <si>
    <t>m</t>
  </si>
  <si>
    <t>-1356811577</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</si>
  <si>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</si>
  <si>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B</t>
  </si>
  <si>
    <t>(0,54+0,54+0,9+0,9)*2</t>
  </si>
  <si>
    <t>(1,13+1,13+1,52+1,52)</t>
  </si>
  <si>
    <t>(0,54+0,54+0,5+0,5)*2</t>
  </si>
  <si>
    <t>(1,46+1,46+1,75+1,75)*5</t>
  </si>
  <si>
    <t>(1,17+1,17+1,74+1,74)</t>
  </si>
  <si>
    <t>(1,4+1,4+1,74+1,74)*5</t>
  </si>
  <si>
    <t>(1,41+1,41+1,78+1,78)</t>
  </si>
  <si>
    <t>(1,11+1,11+1,8+1,8)*2</t>
  </si>
  <si>
    <t>(1,4+1,4+1,78+1,78)</t>
  </si>
  <si>
    <t>(1,42+1,42+1,77+1,77)</t>
  </si>
  <si>
    <t>(1,12+1,12+1,73+1,73)*3</t>
  </si>
  <si>
    <t>(0,5+0,5+1,2+1,2)</t>
  </si>
  <si>
    <t>(0,49+0,49+1,2+1,2)*2</t>
  </si>
  <si>
    <t>(1,14+1,14+1,8+1,8)</t>
  </si>
  <si>
    <t>(1,09+1,09+1,8+1,8)</t>
  </si>
  <si>
    <t>(1,42+1,42+1,75+1,75)</t>
  </si>
  <si>
    <t>(1,18+2,75+2,75)</t>
  </si>
  <si>
    <t>(1,1+2,74+2,74)</t>
  </si>
  <si>
    <t>(1,56+2,46+2,46)</t>
  </si>
  <si>
    <t>(0,9+2+2)</t>
  </si>
  <si>
    <t>(1,44+2,46+2,46)</t>
  </si>
  <si>
    <t>(1,2+1,2+1,86+1,86)</t>
  </si>
  <si>
    <t>(1,19+1,19+1,86+1,86)</t>
  </si>
  <si>
    <t>(1,16+1,16+1,45+1,45)</t>
  </si>
  <si>
    <t>(1,4+1,4+1,45+1,45)</t>
  </si>
  <si>
    <t>(1,33+1,33+1,55+1,55)*2</t>
  </si>
  <si>
    <t>(1,54+1,54+1,52+1,52)*2</t>
  </si>
  <si>
    <t>(1,4+1,4+1,8+1,8)*6</t>
  </si>
  <si>
    <t>(1,41+1,41+2,36+2,36)*2</t>
  </si>
  <si>
    <t>(1,39+1,39+2,35+2,35)*8</t>
  </si>
  <si>
    <t>(1,18+1,18+1,45+1,45)*3</t>
  </si>
  <si>
    <t>(0,52+0,52+0,84+0,87)*5</t>
  </si>
  <si>
    <t>(1,14+1,14+1,48+1,48)*2</t>
  </si>
  <si>
    <t>(0,56+0,56+1,85+1,85)*2</t>
  </si>
  <si>
    <t>(1,17+1,17+1,85+1,85)*5</t>
  </si>
  <si>
    <t>(1,14+1,14+1,85+1,85)*4</t>
  </si>
  <si>
    <t>(1,15+1,15+1,87+1,87)*2</t>
  </si>
  <si>
    <t>(1,16+1,16+1,87+1,87)</t>
  </si>
  <si>
    <t>(1,14+1,14+1,87+1,87)*3</t>
  </si>
  <si>
    <t>(1,17+1,17+1,87+1,87)*4</t>
  </si>
  <si>
    <t>(1,37+2,7+2,7)</t>
  </si>
  <si>
    <t>(1,35+2,7+2,7)</t>
  </si>
  <si>
    <t>(1,16+1,16+1,86+1,86)*2</t>
  </si>
  <si>
    <t>(1,18+1,18+1,45+1,45)</t>
  </si>
  <si>
    <t>(1,14+1,14+1,45+1,45)*3</t>
  </si>
  <si>
    <t>(1,17+1,17+1,45+1,45)*2</t>
  </si>
  <si>
    <t>(1,15+1,15+1,45+1,45)*3</t>
  </si>
  <si>
    <t>(1,17+1,17+1,86+1,86)</t>
  </si>
  <si>
    <t>(1,17+1,17+1,9+1,9)*6</t>
  </si>
  <si>
    <t>(1,18+1,18+1,9+1,9)</t>
  </si>
  <si>
    <t>(1,16+1,16+1,9+1,9)*2</t>
  </si>
  <si>
    <t>(1,15+1,15+1,9+1,9)</t>
  </si>
  <si>
    <t>(1,165+1,165+1,9+1,9)</t>
  </si>
  <si>
    <t>(0,56+0,56+1,9+1,9)*2</t>
  </si>
  <si>
    <t>(1,16+1,16+1,76+1,76)</t>
  </si>
  <si>
    <t>(1,16+1,16+1,76+1,76)*12</t>
  </si>
  <si>
    <t>(1,16+1,16+1,76+1,76)*6</t>
  </si>
  <si>
    <t>(1,17+1,17+1,76+1,76)*6</t>
  </si>
  <si>
    <t>(0,59+0,59+1,76+1,76)*2</t>
  </si>
  <si>
    <t>16</t>
  </si>
  <si>
    <t>283760320</t>
  </si>
  <si>
    <t>deska EPS grafitová fasadní  λ=0,032  tl 40mm</t>
  </si>
  <si>
    <t>372386339</t>
  </si>
  <si>
    <t>P</t>
  </si>
  <si>
    <t>Poznámka k položce:
lambda=0,032 [W / m K]</t>
  </si>
  <si>
    <t>833,28*0,3</t>
  </si>
  <si>
    <t>17</t>
  </si>
  <si>
    <t>622251101</t>
  </si>
  <si>
    <t>Montáž kontaktního zateplení Příplatek k cenám za zápustnou montáž kotev s použitím tepelněizolačních zátek na vnější stěny z polystyrenu</t>
  </si>
  <si>
    <t>1729067508</t>
  </si>
  <si>
    <t>18</t>
  </si>
  <si>
    <t>622251201</t>
  </si>
  <si>
    <t>Montáž kontaktního zateplení Příplatek k cenám za použití disperzní (organické) armovací hmoty při stěrkování izolačních desek</t>
  </si>
  <si>
    <t>1062890449</t>
  </si>
  <si>
    <t>(4,7+24,2+10,8+17+6,5+5)*2</t>
  </si>
  <si>
    <t>(3,79+29,5+11+28,8)*2</t>
  </si>
  <si>
    <t>19</t>
  </si>
  <si>
    <t>622252001</t>
  </si>
  <si>
    <t>Montáž lišt kontaktního zateplení zakládacích soklových připevněných hmoždinkami</t>
  </si>
  <si>
    <t>960256362</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</si>
  <si>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</si>
  <si>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20</t>
  </si>
  <si>
    <t>590516510</t>
  </si>
  <si>
    <t>lišta soklová Al s okapničkou zakládací U 14cm 0,95/200cm</t>
  </si>
  <si>
    <t>321383568</t>
  </si>
  <si>
    <t>121,72</t>
  </si>
  <si>
    <t>622252002</t>
  </si>
  <si>
    <t>Montáž lišt kontaktního zateplení ostatních stěnových, dilatačních apod. lepených do tmelu</t>
  </si>
  <si>
    <t>1148837575</t>
  </si>
  <si>
    <t>(531,032+1204,32+25,2+131,906+127,549)/1,05</t>
  </si>
  <si>
    <t>22</t>
  </si>
  <si>
    <t>590514760</t>
  </si>
  <si>
    <t>profil okenní začišťovací se sklovláknitou armovací tkaninou 9 mm/2,4 m</t>
  </si>
  <si>
    <t>1380938211</t>
  </si>
  <si>
    <t>Poznámka k položce:
délka 2,4 m, přesah tkaniny 100 mm</t>
  </si>
  <si>
    <t>(0,54+0,9+0,9)*2</t>
  </si>
  <si>
    <t>(1,13+1,52+1,52)</t>
  </si>
  <si>
    <t>(0,54+0,5+0,5)*2</t>
  </si>
  <si>
    <t>(1,46+1,75+1,75)*5</t>
  </si>
  <si>
    <t>(1,17+1,74+1,74)</t>
  </si>
  <si>
    <t>(1,4+1,74+1,74)*5</t>
  </si>
  <si>
    <t>(1,41+1,78+1,78)</t>
  </si>
  <si>
    <t>(1,11+1,8+1,8)*2</t>
  </si>
  <si>
    <t>(1,4+1,78+1,78)</t>
  </si>
  <si>
    <t>(1,42+1,77+1,77)</t>
  </si>
  <si>
    <t>(1,12+1,73+1,73)*3</t>
  </si>
  <si>
    <t>(0,5+1,2+1,2)</t>
  </si>
  <si>
    <t>(0,49+1,2+1,2)*2</t>
  </si>
  <si>
    <t>(1,14+1,8+1,8)</t>
  </si>
  <si>
    <t>(1,09+1,8+1,8)</t>
  </si>
  <si>
    <t>(1,42+1,75+1,75)</t>
  </si>
  <si>
    <t>(1,2+1,86+1,86)</t>
  </si>
  <si>
    <t>(1,19+1,86+1,86)</t>
  </si>
  <si>
    <t>(1,16+1,45+1,45)</t>
  </si>
  <si>
    <t>(1,4+1,45+1,45)</t>
  </si>
  <si>
    <t>(1,33+1,55+1,55)*2</t>
  </si>
  <si>
    <t>(1,54+1,52+1,52)*2</t>
  </si>
  <si>
    <t>(1,4+1,8+1,8)*6</t>
  </si>
  <si>
    <t>(1,41+2,36+2,36)*2</t>
  </si>
  <si>
    <t>(1,39+2,35+2,35)*8</t>
  </si>
  <si>
    <t>(1,18+1,45+1,45)*3</t>
  </si>
  <si>
    <t>(0,52+0,84+0,87)*5</t>
  </si>
  <si>
    <t>(1,14+1,48+1,48)*2</t>
  </si>
  <si>
    <t>(0,56+1,85+1,85)*2</t>
  </si>
  <si>
    <t>(1,17+1,85+1,85)*5</t>
  </si>
  <si>
    <t>(1,14+1,85+1,85)*4</t>
  </si>
  <si>
    <t>(1,15+1,87+1,87)*2</t>
  </si>
  <si>
    <t>(1,16+1,87+1,87)</t>
  </si>
  <si>
    <t>(1,14+1,87+1,87)*3</t>
  </si>
  <si>
    <t>(1,17+1,87+1,87)*4</t>
  </si>
  <si>
    <t>(1,16+1,86+1,86)*2</t>
  </si>
  <si>
    <t>(1,18+1,45+1,45)</t>
  </si>
  <si>
    <t>(1,14+1,45+1,45)*3</t>
  </si>
  <si>
    <t>(1,17+1,45+1,45)*2</t>
  </si>
  <si>
    <t>(1,15+1,45+1,45)*3</t>
  </si>
  <si>
    <t>(1,17+1,86+1,86)</t>
  </si>
  <si>
    <t>(1,17+1,9+1,9)*6</t>
  </si>
  <si>
    <t>(1,18+1,9+1,9)</t>
  </si>
  <si>
    <t>(1,16+1,9+1,9)*2</t>
  </si>
  <si>
    <t>(1,15+1,9+1,9)</t>
  </si>
  <si>
    <t>(1,165+1,9+1,9)</t>
  </si>
  <si>
    <t>(0,56+1,9+1,9)*2</t>
  </si>
  <si>
    <t>(1,16+1,76+1,76)</t>
  </si>
  <si>
    <t>(1,16+1,76+1,76)*12</t>
  </si>
  <si>
    <t>(1,16+1,76+1,76)*6</t>
  </si>
  <si>
    <t>(1,17+1,76+1,76)*6</t>
  </si>
  <si>
    <t>(0,59+1,76+1,76)*2</t>
  </si>
  <si>
    <t>675,805*1,05 "Přepočtené koeficientem množství</t>
  </si>
  <si>
    <t>23</t>
  </si>
  <si>
    <t>59051480</t>
  </si>
  <si>
    <t>profil rohový Al s tkaninou kontaktního zateplení</t>
  </si>
  <si>
    <t>-33905624</t>
  </si>
  <si>
    <t>44*11,5</t>
  </si>
  <si>
    <t>31*8,5</t>
  </si>
  <si>
    <t>(0,9+0,9)*2</t>
  </si>
  <si>
    <t>(1,52+1,52)</t>
  </si>
  <si>
    <t>(0,5+0,5)*2</t>
  </si>
  <si>
    <t>(1,75+1,75)*5</t>
  </si>
  <si>
    <t>(1,74+1,74)</t>
  </si>
  <si>
    <t>(1,74+1,74)*5</t>
  </si>
  <si>
    <t>(1,78+1,78)</t>
  </si>
  <si>
    <t>(1,8+1,8)*2</t>
  </si>
  <si>
    <t>(1,77+1,77)</t>
  </si>
  <si>
    <t>(1,73+1,73)*3</t>
  </si>
  <si>
    <t>(1,2+1,2)</t>
  </si>
  <si>
    <t>(1,2+1,2)*2</t>
  </si>
  <si>
    <t>(1,8+1,8)</t>
  </si>
  <si>
    <t>(1,75+1,75)</t>
  </si>
  <si>
    <t>(2,75+2,75)</t>
  </si>
  <si>
    <t>(2,74+2,74)</t>
  </si>
  <si>
    <t>(2,46+2,46)</t>
  </si>
  <si>
    <t>(2+2)</t>
  </si>
  <si>
    <t>(1,86+1,86)</t>
  </si>
  <si>
    <t>(1,45+1,45)</t>
  </si>
  <si>
    <t>(1,55+1,55)*2</t>
  </si>
  <si>
    <t>(1,52+1,52)*2</t>
  </si>
  <si>
    <t>(1,8+1,8)*6</t>
  </si>
  <si>
    <t>(2,36+2,36)*2</t>
  </si>
  <si>
    <t>(2,35+2,35)*8</t>
  </si>
  <si>
    <t>(1,45+1,45)*3</t>
  </si>
  <si>
    <t>(0,84+0,87)*5</t>
  </si>
  <si>
    <t>(1,48+1,48)*2</t>
  </si>
  <si>
    <t>(1,85+1,85)*2</t>
  </si>
  <si>
    <t>(1,85+1,85)*5</t>
  </si>
  <si>
    <t>(1,85+1,85)*4</t>
  </si>
  <si>
    <t>(1,87+1,87)*2</t>
  </si>
  <si>
    <t>(1,87+1,87)</t>
  </si>
  <si>
    <t>(1,87+1,87)*3</t>
  </si>
  <si>
    <t>(1,87+1,87)*4</t>
  </si>
  <si>
    <t>(2,7+2,7)</t>
  </si>
  <si>
    <t>(1,86+1,86)*2</t>
  </si>
  <si>
    <t>(1,45+1,45)*2</t>
  </si>
  <si>
    <t>(1,9+1,9)*6</t>
  </si>
  <si>
    <t>(1,9+1,9)</t>
  </si>
  <si>
    <t>(1,9+1,9)*2</t>
  </si>
  <si>
    <t>(1,76+1,76)</t>
  </si>
  <si>
    <t>(1,76+1,76)*12</t>
  </si>
  <si>
    <t>(1,76+1,76)*6</t>
  </si>
  <si>
    <t>(1,76+1,76)*2</t>
  </si>
  <si>
    <t>24</t>
  </si>
  <si>
    <t>590515000</t>
  </si>
  <si>
    <t>profil dilatační stěnový</t>
  </si>
  <si>
    <t>775376941</t>
  </si>
  <si>
    <t>12*4</t>
  </si>
  <si>
    <t>48*1,05 "Přepočtené koeficientem množství</t>
  </si>
  <si>
    <t>25</t>
  </si>
  <si>
    <t>590515100</t>
  </si>
  <si>
    <t>profil okenní s nepřiznanou podomítkovou okapnicí PVC 2,0 m</t>
  </si>
  <si>
    <t>-2068326382</t>
  </si>
  <si>
    <t>(1,15)*3</t>
  </si>
  <si>
    <t>(1,1)*3</t>
  </si>
  <si>
    <t>(1,16)</t>
  </si>
  <si>
    <t>(1,17)*4</t>
  </si>
  <si>
    <t>(1,2)</t>
  </si>
  <si>
    <t>(1,68)</t>
  </si>
  <si>
    <t>(0,6)</t>
  </si>
  <si>
    <t>(1,62)*2</t>
  </si>
  <si>
    <t>(1,16)*2</t>
  </si>
  <si>
    <t>(0,56)*2</t>
  </si>
  <si>
    <t>(1,17)*5</t>
  </si>
  <si>
    <t>(1,14)*4</t>
  </si>
  <si>
    <t>(1,5)</t>
  </si>
  <si>
    <t>(1,3)</t>
  </si>
  <si>
    <t>(1,35)</t>
  </si>
  <si>
    <t>(1,16)*3</t>
  </si>
  <si>
    <t>(1,18)</t>
  </si>
  <si>
    <t>(1,14)*3</t>
  </si>
  <si>
    <t>(1,17)*2</t>
  </si>
  <si>
    <t>(1,17)</t>
  </si>
  <si>
    <t>(0,5)</t>
  </si>
  <si>
    <t>(0,39)*2</t>
  </si>
  <si>
    <t>(1,62)</t>
  </si>
  <si>
    <t>(1,66)</t>
  </si>
  <si>
    <t>(1,165)</t>
  </si>
  <si>
    <t>(1,15)</t>
  </si>
  <si>
    <t>(1,17)*6</t>
  </si>
  <si>
    <t>(1,16)*19</t>
  </si>
  <si>
    <t>(0,39)*4</t>
  </si>
  <si>
    <t>(0,85)</t>
  </si>
  <si>
    <t>(0,59)*2</t>
  </si>
  <si>
    <t>(1,17)*9</t>
  </si>
  <si>
    <t>125,625*1,05 "Přepočtené koeficientem množství</t>
  </si>
  <si>
    <t>26</t>
  </si>
  <si>
    <t>590515120</t>
  </si>
  <si>
    <t>profil parapetní se sklovláknitou armovací tkaninou PVC 2 m</t>
  </si>
  <si>
    <t>-1941630358</t>
  </si>
  <si>
    <t>(1,1)</t>
  </si>
  <si>
    <t>(1,56)</t>
  </si>
  <si>
    <t>(0,9)</t>
  </si>
  <si>
    <t>(1,44)</t>
  </si>
  <si>
    <t>(1,37)</t>
  </si>
  <si>
    <t>134,525*1,05 "Přepočtené koeficientem množství</t>
  </si>
  <si>
    <t>27</t>
  </si>
  <si>
    <t>622511111</t>
  </si>
  <si>
    <t>Omítka tenkovrstvá akrylátová vnějších ploch probarvená, včetně penetrace podkladu mozaiková střednězrnná stěn</t>
  </si>
  <si>
    <t>-1007172551</t>
  </si>
  <si>
    <t>43+5,5+30+34+54,8</t>
  </si>
  <si>
    <t>28</t>
  </si>
  <si>
    <t>622531031</t>
  </si>
  <si>
    <t>Omítka tenkovrstvá silikonová vnějších ploch probarvená, včetně penetrace podkladu zrnitá, tloušťky 3,0 mm stěn</t>
  </si>
  <si>
    <t>-814800274</t>
  </si>
  <si>
    <t>(916,55+618,106)/1,02</t>
  </si>
  <si>
    <t>-(141,251-2,72)*0,3</t>
  </si>
  <si>
    <t>-167,3</t>
  </si>
  <si>
    <t>(4,7+24,2+10,8+17+10,85+6,5+5)*0,5</t>
  </si>
  <si>
    <t>(3,79+29,5+11+28,8)*0,5</t>
  </si>
  <si>
    <t>29</t>
  </si>
  <si>
    <t>629991012</t>
  </si>
  <si>
    <t>Zakrytí vnějších ploch před znečištěním včetně pozdějšího odkrytí výplní otvorů a svislých ploch fólií přilepenou na začišťovací lištu</t>
  </si>
  <si>
    <t>1080003269</t>
  </si>
  <si>
    <t xml:space="preserve">Poznámka k souboru cen:
1. V ceně -1012 nejsou započteny náklady na dodávku a montáž začišťovací lišty; tyto se oceňují cenou 622 14-3004 této části katalogu a materiálem ve specifikaci.
</t>
  </si>
  <si>
    <t>(0,54*0,9)*2</t>
  </si>
  <si>
    <t>(1,13*1,52)</t>
  </si>
  <si>
    <t>(0,54*0,5)*2</t>
  </si>
  <si>
    <t>(1,46*1,75)*5</t>
  </si>
  <si>
    <t>(1,17*1,74)</t>
  </si>
  <si>
    <t>(1,4*1,74)*5</t>
  </si>
  <si>
    <t>(1,41*1,78)</t>
  </si>
  <si>
    <t>(1,11*1,8)*2</t>
  </si>
  <si>
    <t>(1,4*1,78)</t>
  </si>
  <si>
    <t>(1,42*1,77)</t>
  </si>
  <si>
    <t>(1,12*1,73)*3</t>
  </si>
  <si>
    <t>(0,5*1,2)</t>
  </si>
  <si>
    <t>(0,49*1,2)*2</t>
  </si>
  <si>
    <t>(1,14*1,8)</t>
  </si>
  <si>
    <t>(1,09*1,8)</t>
  </si>
  <si>
    <t>(1,42*1,75)</t>
  </si>
  <si>
    <t>(1,18*2,75)</t>
  </si>
  <si>
    <t>(1,1*2,74)</t>
  </si>
  <si>
    <t>(1,56*2,46)</t>
  </si>
  <si>
    <t>(0,9*2)</t>
  </si>
  <si>
    <t>(1,44*2,46)</t>
  </si>
  <si>
    <t>(1,2*1,86)</t>
  </si>
  <si>
    <t>(1,19*1,86)</t>
  </si>
  <si>
    <t>(1,16*1,45)</t>
  </si>
  <si>
    <t>(1,4*1,45)</t>
  </si>
  <si>
    <t>(1,33*1,55)*2</t>
  </si>
  <si>
    <t>(1,54*1,52)*2</t>
  </si>
  <si>
    <t>(1,4*1,8)*6</t>
  </si>
  <si>
    <t>(1,41*2,36)*2</t>
  </si>
  <si>
    <t>(1,39*2,35)*8</t>
  </si>
  <si>
    <t>(1,18*1,45)*3</t>
  </si>
  <si>
    <t>(0,52*0,87)*5</t>
  </si>
  <si>
    <t>(1,14*1,48)*2</t>
  </si>
  <si>
    <t>(0,56*1,85)*2</t>
  </si>
  <si>
    <t>(1,17*1,85)*5</t>
  </si>
  <si>
    <t>(1,14*1,85)*4</t>
  </si>
  <si>
    <t>(1,15*1,87)*2</t>
  </si>
  <si>
    <t>(1,16*1,87)</t>
  </si>
  <si>
    <t>(1,14*1,87)*3</t>
  </si>
  <si>
    <t>(1,17*1,87)*4</t>
  </si>
  <si>
    <t>(1,37*2,7)</t>
  </si>
  <si>
    <t>(1,35*2,7)</t>
  </si>
  <si>
    <t>(1,16*1,86)*2</t>
  </si>
  <si>
    <t>(1,18*1,45)</t>
  </si>
  <si>
    <t>(1,14*1,45)*3</t>
  </si>
  <si>
    <t>(1,17*1,45)*2</t>
  </si>
  <si>
    <t>(1,15*1,45)*3</t>
  </si>
  <si>
    <t>(1,17*1,86)</t>
  </si>
  <si>
    <t>(1,17*1,9)*6</t>
  </si>
  <si>
    <t>(1,18*1,9)</t>
  </si>
  <si>
    <t>(1,16*1,9)*2</t>
  </si>
  <si>
    <t>(1,15*1,9)</t>
  </si>
  <si>
    <t>(1,165*1,9)</t>
  </si>
  <si>
    <t>(0,56*1,9)*2</t>
  </si>
  <si>
    <t>(1,16*1,76)</t>
  </si>
  <si>
    <t>(1,16*1,76)*12</t>
  </si>
  <si>
    <t>(1,16*1,76)*6</t>
  </si>
  <si>
    <t>(1,17*1,76)*6</t>
  </si>
  <si>
    <t>(0,59*1,76)*2</t>
  </si>
  <si>
    <t>30</t>
  </si>
  <si>
    <t>629995101</t>
  </si>
  <si>
    <t>Očištění vnějších ploch tlakovou vodou omytím</t>
  </si>
  <si>
    <t>-1372385449</t>
  </si>
  <si>
    <t>167,3+1621,76</t>
  </si>
  <si>
    <t>141,251*0,3</t>
  </si>
  <si>
    <t>31</t>
  </si>
  <si>
    <t>629999031</t>
  </si>
  <si>
    <t>Příplatky k cenám úprav vnějších povrchů za zvýšenou pracnost při provádění prací menšího rozsahu omítané plochy s podílem otvorů v ploše fasády přes 45 do 65 %</t>
  </si>
  <si>
    <t>-639310999</t>
  </si>
  <si>
    <t xml:space="preserve">Poznámka k souboru cen:
1. Cena -9001 je určena pro předepsané vícenásobné kropení např. u pórobetonu.
2. Cenu -9011 lze použít pro ocenění provádění:
a) různobarevných ploch omítek,
b) přechodů různých struktur omítek,
c) pracovní spáry v případě, že nelze provést celou plochu najednou,
d) šambrán,
e) přechodů různých materiálů.
3. Cena -9022 je určena pro ocenění omítání:
a) zaoblených rohů stěn s poloměrem větším než 100 mm jako příplatek ke stěnám,
b) kulatých sloupů jako příplatek k pilířům nebo sloupům. Měrná jednotka se určuje v m2 rozvinuté plochy zaoblení.
4. Ceny -9031 až -9032 jsou určeny pro omítání ploch s využitím omítkových profilů, kde úhrnná plocha jednotlivých otvorů v souvisle omítané fasádě je větší než 45 % z celkové plochy průčelí. Nevztahuje se na průčelí se souvislými pásy oken neohraničených omítkou alespoň ze tří stran. Měrná jednotka se určuje v m2 celkové omítané plochy jednotlivých průčelí (uliční, dvorní, štítové).
5. Ceny -9031 až -9032 nelze použít pro vyspravení, zatření, hydrofobizaci a tenkovrstvé omítky.
6. K cenám úprav vnějších povrchů lze případně použít i ceny příplatků souboru cen 619 99- této části katalogu
</t>
  </si>
  <si>
    <t>631311124</t>
  </si>
  <si>
    <t>Mazanina z betonu prostého bez zvýšených nároků na prostředí tl. přes 80 do 120 mm tř. C 16/20</t>
  </si>
  <si>
    <t>-1446638208</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</si>
  <si>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</si>
  <si>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1,4*0,54*2*0,12</t>
  </si>
  <si>
    <t>1,1*0,54*2*0,12</t>
  </si>
  <si>
    <t>3,31*0,15*0,12</t>
  </si>
  <si>
    <t>Ostatní konstrukce a práce, bourání</t>
  </si>
  <si>
    <t>33</t>
  </si>
  <si>
    <t>941211112</t>
  </si>
  <si>
    <t>Montáž lešení řadového rámového lehkého pracovního s podlahami s provozním zatížením tř. 3 do 200 kg/m2 šířky tř. SW06 přes 0,6 do 0,9 m, výšky přes 10 do 25 m</t>
  </si>
  <si>
    <t>-1424148873</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</si>
  <si>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</si>
  <si>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350+59+96+530+540+490</t>
  </si>
  <si>
    <t>34</t>
  </si>
  <si>
    <t>941211211</t>
  </si>
  <si>
    <t>Montáž lešení řadového rámového lehkého pracovního s podlahami s provozním zatížením tř. 3 do 200 kg/m2 Příplatek za první a každý další den použití lešení k ceně -1111 nebo -1112</t>
  </si>
  <si>
    <t>2111799665</t>
  </si>
  <si>
    <t>2065*60</t>
  </si>
  <si>
    <t>35</t>
  </si>
  <si>
    <t>941211812</t>
  </si>
  <si>
    <t>Demontáž lešení řadového rámového lehkého pracovního s provozním zatížením tř. 3 do 200 kg/m2 šířky tř. SW06 přes 0,6 do 0,9 m, výšky přes 10 do 25 m</t>
  </si>
  <si>
    <t>-1848321395</t>
  </si>
  <si>
    <t xml:space="preserve">Poznámka k souboru cen:
1. Demontáž lešení řadového rámového lehkého výšky přes 40 m se oceňuje individuálně.
</t>
  </si>
  <si>
    <t>36</t>
  </si>
  <si>
    <t>944511111</t>
  </si>
  <si>
    <t>Montáž ochranné sítě zavěšené na konstrukci lešení z textilie z umělých vláken</t>
  </si>
  <si>
    <t>33128291</t>
  </si>
  <si>
    <t xml:space="preserve">Poznámka k souboru cen:
1. V cenách nejsou započteny náklady na lešení potřebné pro zavěšení sítí; toto lešení se oceňuje příslušnými cenami lešení.
</t>
  </si>
  <si>
    <t>37</t>
  </si>
  <si>
    <t>944511211</t>
  </si>
  <si>
    <t>Montáž ochranné sítě Příplatek za první a každý další den použití sítě k ceně -1111</t>
  </si>
  <si>
    <t>-2032345351</t>
  </si>
  <si>
    <t>38</t>
  </si>
  <si>
    <t>944511811</t>
  </si>
  <si>
    <t>Demontáž ochranné sítě zavěšené na konstrukci lešení z textilie z umělých vláken</t>
  </si>
  <si>
    <t>-276032625</t>
  </si>
  <si>
    <t>39</t>
  </si>
  <si>
    <t>962032231</t>
  </si>
  <si>
    <t>Bourání zdiva nadzákladového z cihel nebo tvárnic z cihel pálených nebo vápenopískových, na maltu vápennou nebo vápenocementovou, objemu přes 1 m3</t>
  </si>
  <si>
    <t>-2038254731</t>
  </si>
  <si>
    <t xml:space="preserve">Poznámka k souboru cen:
1. Bourání pilířů o průřezu přes 0,36 m2 se oceňuje příslušnými cenami -2230, -2231, -2240, -2241,-2253 a -2254 jako bourání zdiva nadzákladového cihelného.
</t>
  </si>
  <si>
    <t>1,4*0,54*2*2,65</t>
  </si>
  <si>
    <t>1,1*0,54*2*2,75</t>
  </si>
  <si>
    <t>3,31*0,15*2,65</t>
  </si>
  <si>
    <t>40</t>
  </si>
  <si>
    <t>965042141</t>
  </si>
  <si>
    <t>Bourání mazanin betonových nebo z litého asfaltu tl. do 100 mm, plochy přes 4 m2</t>
  </si>
  <si>
    <t>-619648824</t>
  </si>
  <si>
    <t>188*0,1</t>
  </si>
  <si>
    <t>41</t>
  </si>
  <si>
    <t>978059241</t>
  </si>
  <si>
    <t>Odsekání obkladů stěn včetně otlučení podkladní omítky až na zdivo z kamene přes 1 m2</t>
  </si>
  <si>
    <t>-315910980</t>
  </si>
  <si>
    <t xml:space="preserve">Poznámka k souboru cen:
1. Odsekání soklíků se oceňuje cenami souboru cen 965 08.
</t>
  </si>
  <si>
    <t>42</t>
  </si>
  <si>
    <t>978059641</t>
  </si>
  <si>
    <t>Odsekání obkladů stěn včetně otlučení podkladní omítky až na zdivo z obkládaček vnějších, z jakýchkoliv materiálů, plochy přes 1 m2</t>
  </si>
  <si>
    <t>-1822038000</t>
  </si>
  <si>
    <t>43</t>
  </si>
  <si>
    <t>985311112</t>
  </si>
  <si>
    <t>Reprofilace betonu sanačními maltami na cementové bázi ručně stěn, tloušťky přes 10 do 20 mm</t>
  </si>
  <si>
    <t>22977204</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</si>
  <si>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</si>
  <si>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1831,435/100*2</t>
  </si>
  <si>
    <t>997</t>
  </si>
  <si>
    <t>Přesun sutě</t>
  </si>
  <si>
    <t>44</t>
  </si>
  <si>
    <t>997013114</t>
  </si>
  <si>
    <t>Vnitrostaveništní doprava suti a vybouraných hmot vodorovně do 50 m svisle s použitím mechanizace pro budovy a haly výšky přes 12 do 15 m</t>
  </si>
  <si>
    <t>-1347130870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</si>
  <si>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</si>
  <si>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45</t>
  </si>
  <si>
    <t>997013501</t>
  </si>
  <si>
    <t>Odvoz suti a vybouraných hmot na skládku nebo meziskládku se složením, na vzdálenost do 1 km</t>
  </si>
  <si>
    <t>40191980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</si>
  <si>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</si>
  <si>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46</t>
  </si>
  <si>
    <t>997013509</t>
  </si>
  <si>
    <t>Odvoz suti a vybouraných hmot na skládku nebo meziskládku se složením, na vzdálenost Příplatek k ceně za každý další i započatý 1 km přes 1 km</t>
  </si>
  <si>
    <t>-93897665</t>
  </si>
  <si>
    <t>66,272*19 "Přepočtené koeficientem množství</t>
  </si>
  <si>
    <t>47</t>
  </si>
  <si>
    <t>997013831</t>
  </si>
  <si>
    <t>Poplatek za uložení stavebního odpadu na skládce (skládkovné) směsného stavebního a demoličního zatříděného do Katalogu odpadů pod kódem 170 904</t>
  </si>
  <si>
    <t>-704605408</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</si>
  <si>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</si>
  <si>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</si>
  <si>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</si>
  <si>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48</t>
  </si>
  <si>
    <t>998017003</t>
  </si>
  <si>
    <t>Přesun hmot pro budovy občanské výstavby, bydlení, výrobu a služby s omezením mechanizace vodorovná dopravní vzdálenost do 100 m pro budovy s jakoukoliv nosnou konstrukcí výšky přes 12 do 24 m</t>
  </si>
  <si>
    <t>1632264073</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</si>
  <si>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</si>
  <si>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</si>
  <si>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</si>
  <si>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713</t>
  </si>
  <si>
    <t>Izolace tepelné</t>
  </si>
  <si>
    <t>49</t>
  </si>
  <si>
    <t>713121121</t>
  </si>
  <si>
    <t>Montáž tepelné izolace podlah rohožemi, pásy, deskami, dílci, bloky (izolační materiál ve specifikaci) kladenými volně dvouvrstvá</t>
  </si>
  <si>
    <t>1588784248</t>
  </si>
  <si>
    <t xml:space="preserve">Poznámka k souboru cen:
1. Množství tepelné izolace podlah okrajovými pásky k ceně -1211 se určuje v m projektované délky obložení (bez přesahů) na obvodu podlahy.
</t>
  </si>
  <si>
    <t>254,6</t>
  </si>
  <si>
    <t>50</t>
  </si>
  <si>
    <t>631481620</t>
  </si>
  <si>
    <t>deska tepelně izolační minerální provětrávaných fasád λ=0,033-0,035 tl 120mm</t>
  </si>
  <si>
    <t>1463155273</t>
  </si>
  <si>
    <t>254,6*2</t>
  </si>
  <si>
    <t>51</t>
  </si>
  <si>
    <t>713121131</t>
  </si>
  <si>
    <t>Montáž tepelné izolace podlah parotěsnými reflexními pásy, tloušťka izolace do 5 mm</t>
  </si>
  <si>
    <t>-1361723977</t>
  </si>
  <si>
    <t>52</t>
  </si>
  <si>
    <t>283293320</t>
  </si>
  <si>
    <t>fólie PE vyztužená pro parotěsnou vrstvu (reakce na oheň - třída F) 140g/m2</t>
  </si>
  <si>
    <t>-1041926887</t>
  </si>
  <si>
    <t>254,6*1,05 "Přepočtené koeficientem množství</t>
  </si>
  <si>
    <t>53</t>
  </si>
  <si>
    <t>998713101</t>
  </si>
  <si>
    <t>Přesun hmot pro izolace tepelné stanovený z hmotnosti přesunovaného materiálu vodorovná dopravní vzdálenost do 50 m v objektech výšky do 6 m</t>
  </si>
  <si>
    <t>-350972325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</si>
  <si>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</si>
  <si>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54</t>
  </si>
  <si>
    <t>998713181</t>
  </si>
  <si>
    <t>Přesun hmot pro izolace tepelné stanovený z hmotnosti přesunovaného materiálu Příplatek k cenám za přesun prováděný bez použití mechanizace pro jakoukoliv výšku objektu</t>
  </si>
  <si>
    <t>-1927505025</t>
  </si>
  <si>
    <t>721</t>
  </si>
  <si>
    <t>Zdravotechnika - vnitřní kanalizace</t>
  </si>
  <si>
    <t>55</t>
  </si>
  <si>
    <t>721242115</t>
  </si>
  <si>
    <t>Lapače střešních splavenin polypropylenové (PP) s kulovým kloubem na odtoku DN 110</t>
  </si>
  <si>
    <t>kus</t>
  </si>
  <si>
    <t>1544539206</t>
  </si>
  <si>
    <t>56</t>
  </si>
  <si>
    <t>721242803</t>
  </si>
  <si>
    <t>Demontáž lapačů střešních splavenin DN 110</t>
  </si>
  <si>
    <t>457376505</t>
  </si>
  <si>
    <t>721300942</t>
  </si>
  <si>
    <t>Pročištění lapačů střešních splavenin</t>
  </si>
  <si>
    <t>-1966182131</t>
  </si>
  <si>
    <t>58</t>
  </si>
  <si>
    <t>998721103</t>
  </si>
  <si>
    <t>Přesun hmot pro vnitřní kanalizace stanovený z hmotnosti přesunovaného materiálu vodorovná dopravní vzdálenost do 50 m v objektech výšky přes 12 do 24 m</t>
  </si>
  <si>
    <t>193155289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</si>
  <si>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</si>
  <si>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59</t>
  </si>
  <si>
    <t>998721181</t>
  </si>
  <si>
    <t>Přesun hmot pro vnitřní kanalizace stanovený z hmotnosti přesunovaného materiálu Příplatek k ceně za přesun prováděný bez použití mechanizace pro jakoukoliv výšku objektu</t>
  </si>
  <si>
    <t>-188704497</t>
  </si>
  <si>
    <t>741</t>
  </si>
  <si>
    <t>Elektroinstalace - silnoproud</t>
  </si>
  <si>
    <t>60</t>
  </si>
  <si>
    <t>74131R005</t>
  </si>
  <si>
    <t>Demontáž veřejného osvětlení a zpětné osazení vč. vedení pod KZS v "husím krku"</t>
  </si>
  <si>
    <t>1651390307</t>
  </si>
  <si>
    <t>61</t>
  </si>
  <si>
    <t>741420001</t>
  </si>
  <si>
    <t>Montáž hromosvodného vedení svodových drátů nebo lan s podpěrami, Ø do 10 mm</t>
  </si>
  <si>
    <t>-1086749268</t>
  </si>
  <si>
    <t xml:space="preserve">Poznámka k souboru cen:
1. Svodovými dráty se rozumí i jímací vedení na střeše.
</t>
  </si>
  <si>
    <t>11,50*3,00</t>
  </si>
  <si>
    <t>62</t>
  </si>
  <si>
    <t>35441073</t>
  </si>
  <si>
    <t>drát D 10mm FeZn</t>
  </si>
  <si>
    <t>kg</t>
  </si>
  <si>
    <t>1961392470</t>
  </si>
  <si>
    <t>63</t>
  </si>
  <si>
    <t>35441415</t>
  </si>
  <si>
    <t>podpěra vedení FeZn do zdiva 150 mm</t>
  </si>
  <si>
    <t>939102782</t>
  </si>
  <si>
    <t>64</t>
  </si>
  <si>
    <t>741420001R3</t>
  </si>
  <si>
    <t>Přesazení stávajícího svítidla</t>
  </si>
  <si>
    <t>kpl</t>
  </si>
  <si>
    <t>-320168550</t>
  </si>
  <si>
    <t>65</t>
  </si>
  <si>
    <t>741420021</t>
  </si>
  <si>
    <t>Montáž hromosvodného vedení svorek se 2 šrouby</t>
  </si>
  <si>
    <t>565678667</t>
  </si>
  <si>
    <t>66</t>
  </si>
  <si>
    <t>35441860</t>
  </si>
  <si>
    <t>svorka FeZn k jímací tyči - 4 šrouby</t>
  </si>
  <si>
    <t>-373684268</t>
  </si>
  <si>
    <t>67</t>
  </si>
  <si>
    <t>741420051</t>
  </si>
  <si>
    <t>Montáž hromosvodného vedení ochranných prvků úhelníků nebo trubek s držáky do zdiva</t>
  </si>
  <si>
    <t>19489018</t>
  </si>
  <si>
    <t>68</t>
  </si>
  <si>
    <t>35441831</t>
  </si>
  <si>
    <t>úhelník ochranný na ochranu svodu - 2000 mm, FeZn</t>
  </si>
  <si>
    <t>2109172157</t>
  </si>
  <si>
    <t>69</t>
  </si>
  <si>
    <t>741421813</t>
  </si>
  <si>
    <t>Demontáž hromosvodného vedení bez zachování funkčnosti svodových drátů nebo lan kolmého svodu, průměru přes 8 mm</t>
  </si>
  <si>
    <t>-374102934</t>
  </si>
  <si>
    <t>70</t>
  </si>
  <si>
    <t>741421861</t>
  </si>
  <si>
    <t>Demontáž hromosvodného vedení podpěr svislého vedení šroubovaného</t>
  </si>
  <si>
    <t>-1019743519</t>
  </si>
  <si>
    <t>71</t>
  </si>
  <si>
    <t>741421871</t>
  </si>
  <si>
    <t>Demontáž hromosvodného vedení doplňků ochranných úhelníků, délky do 1,4 m</t>
  </si>
  <si>
    <t>-53890358</t>
  </si>
  <si>
    <t>72</t>
  </si>
  <si>
    <t>741430002</t>
  </si>
  <si>
    <t>Montáž jímacích tyčí délky do 3 m, na konstrukci zděnou</t>
  </si>
  <si>
    <t>-28061995</t>
  </si>
  <si>
    <t>73</t>
  </si>
  <si>
    <t>35441061</t>
  </si>
  <si>
    <t>tyč jímací s kovaným hrotem 2000 mm FeZn</t>
  </si>
  <si>
    <t>41284761</t>
  </si>
  <si>
    <t>74</t>
  </si>
  <si>
    <t>741820001</t>
  </si>
  <si>
    <t>Měření zemních odporů zemniče</t>
  </si>
  <si>
    <t>-371037104</t>
  </si>
  <si>
    <t>75</t>
  </si>
  <si>
    <t>998741202</t>
  </si>
  <si>
    <t>Přesun hmot pro silnoproud stanovený procentní sazbou (%) z ceny vodorovná dopravní vzdálenost do 50 m v objektech výšky přes 6 do 12 m</t>
  </si>
  <si>
    <t>%</t>
  </si>
  <si>
    <t>-377391094</t>
  </si>
  <si>
    <t>751</t>
  </si>
  <si>
    <t>Vzduchotechnika</t>
  </si>
  <si>
    <t>76</t>
  </si>
  <si>
    <t>751398021</t>
  </si>
  <si>
    <t>Montáž ostatních zařízení větrací mřížky stěnové, průřezu do 0,040 m2</t>
  </si>
  <si>
    <t>-1815502612</t>
  </si>
  <si>
    <t>77</t>
  </si>
  <si>
    <t>562456010</t>
  </si>
  <si>
    <t>mřížka větrací hranatá plast se síťovinou 300x300mm</t>
  </si>
  <si>
    <t>1376232127</t>
  </si>
  <si>
    <t>13*2</t>
  </si>
  <si>
    <t>78</t>
  </si>
  <si>
    <t>751525082</t>
  </si>
  <si>
    <t>Montáž potrubí plastového kruhového bez příruby přes 100 do 200 mm</t>
  </si>
  <si>
    <t>1529709953</t>
  </si>
  <si>
    <t>13*0,5</t>
  </si>
  <si>
    <t>79</t>
  </si>
  <si>
    <t>28611115</t>
  </si>
  <si>
    <t>trubka kanalizační PVC DN 110x3000 mm SN4</t>
  </si>
  <si>
    <t>163018285</t>
  </si>
  <si>
    <t>751721111</t>
  </si>
  <si>
    <t>Montáž klimatizační jednotky venkovní jednofázové napájení do 2 vnitřních jednotek</t>
  </si>
  <si>
    <t>-154767192</t>
  </si>
  <si>
    <t>81</t>
  </si>
  <si>
    <t>751721811</t>
  </si>
  <si>
    <t>Demontáž klimatizační jednotky venkovní jednofázové napájení do 2 vnitřních jednotek</t>
  </si>
  <si>
    <t>978067398</t>
  </si>
  <si>
    <t>82</t>
  </si>
  <si>
    <t>998751101</t>
  </si>
  <si>
    <t>Přesun hmot pro vzduchotechniku stanovený z hmotnosti přesunovaného materiálu vodorovná dopravní vzdálenost do 100 m v objektech výšky do 12 m</t>
  </si>
  <si>
    <t>1873236488</t>
  </si>
  <si>
    <t>83</t>
  </si>
  <si>
    <t>998751181</t>
  </si>
  <si>
    <t>Přesun hmot pro vzduchotechniku stanovený z hmotnosti přesunovaného materiálu Příplatek k cenám za přesun prováděný bez použití mechanizace pro jakoukoliv výšku objektu</t>
  </si>
  <si>
    <t>-1651184238</t>
  </si>
  <si>
    <t>762</t>
  </si>
  <si>
    <t>Konstrukce tesařské</t>
  </si>
  <si>
    <t>84</t>
  </si>
  <si>
    <t>762511286</t>
  </si>
  <si>
    <t>Podlahové konstrukce podkladové z dřevoštěpkových desek OSB dvouvrstvých lepených na pero a drážku 2x18 mm</t>
  </si>
  <si>
    <t>895428852</t>
  </si>
  <si>
    <t xml:space="preserve">Poznámka k souboru cen:
1. V cenách -1123 až -2225 Podlahové konstrukce podkladové z desek dřevoštěpkových a cementotřískových jsou započteny i náklady na dodávku spojovacích prostředků, na tyto položky se nevztahuje ocenění dodávky spojovacích prostředků.
</t>
  </si>
  <si>
    <t>254,6/5</t>
  </si>
  <si>
    <t>85</t>
  </si>
  <si>
    <t>762595001</t>
  </si>
  <si>
    <t>Spojovací prostředky podlah a podkladových konstrukcí hřebíky, vruty</t>
  </si>
  <si>
    <t>-1357104603</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</si>
  <si>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</si>
  <si>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50,92</t>
  </si>
  <si>
    <t>86</t>
  </si>
  <si>
    <t>998762102</t>
  </si>
  <si>
    <t>Přesun hmot pro konstrukce tesařské stanovený z hmotnosti přesunovaného materiálu vodorovná dopravní vzdálenost do 50 m v objektech výšky přes 6 do 12 m</t>
  </si>
  <si>
    <t>-2087563160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</si>
  <si>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</si>
  <si>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87</t>
  </si>
  <si>
    <t>998762181</t>
  </si>
  <si>
    <t>Přesun hmot pro konstrukce tesařské stanovený z hmotnosti přesunovaného materiálu Příplatek k cenám za přesun prováděný bez použití mechanizace pro jakoukoliv výšku objektu</t>
  </si>
  <si>
    <t>1004842701</t>
  </si>
  <si>
    <t>764</t>
  </si>
  <si>
    <t>Konstrukce klempířské</t>
  </si>
  <si>
    <t>88</t>
  </si>
  <si>
    <t>764002841</t>
  </si>
  <si>
    <t>Demontáž klempířských konstrukcí oplechování horních ploch zdí a nadezdívek do suti</t>
  </si>
  <si>
    <t>1494571052</t>
  </si>
  <si>
    <t>5,8*2</t>
  </si>
  <si>
    <t>5,6</t>
  </si>
  <si>
    <t>9,6*2</t>
  </si>
  <si>
    <t>2*3</t>
  </si>
  <si>
    <t>89</t>
  </si>
  <si>
    <t>764002851</t>
  </si>
  <si>
    <t>Demontáž klempířských konstrukcí oplechování parapetů do suti</t>
  </si>
  <si>
    <t>-1028006475</t>
  </si>
  <si>
    <t>7*1,25</t>
  </si>
  <si>
    <t>35*1,3</t>
  </si>
  <si>
    <t>8*0,66</t>
  </si>
  <si>
    <t>1*1,2</t>
  </si>
  <si>
    <t>0,45*2</t>
  </si>
  <si>
    <t>0,85</t>
  </si>
  <si>
    <t>0,95</t>
  </si>
  <si>
    <t>1,05</t>
  </si>
  <si>
    <t>24*1,25</t>
  </si>
  <si>
    <t>1,52*32</t>
  </si>
  <si>
    <t>1,2*4</t>
  </si>
  <si>
    <t>0,64*12</t>
  </si>
  <si>
    <t>1,24*7</t>
  </si>
  <si>
    <t>1,64*2</t>
  </si>
  <si>
    <t>90</t>
  </si>
  <si>
    <t>764004861</t>
  </si>
  <si>
    <t>Demontáž klempířských konstrukcí svodu do suti</t>
  </si>
  <si>
    <t>-1296418607</t>
  </si>
  <si>
    <t>9,2*4</t>
  </si>
  <si>
    <t>91</t>
  </si>
  <si>
    <t>764242406</t>
  </si>
  <si>
    <t>Oplechování střešních prvků z titanzinkového předzvětralého plechu štítu závětrnou lištou rš 500 mm</t>
  </si>
  <si>
    <t>-755597598</t>
  </si>
  <si>
    <t xml:space="preserve">Poznámka k souboru cen:
1. V cenách 764 24-1405 až - 2457 nejsou započteny náklady na podkladní plech. Ten se oceňuje souborem cen 764 01-14..Podkladní plech z pozinkovaného plechu v tl. 1,0 mm a rozvinuté šířce dle rš střešního prvku.
</t>
  </si>
  <si>
    <t>92</t>
  </si>
  <si>
    <t>764242419</t>
  </si>
  <si>
    <t>Oplechování střešních prvků z titanzinkového předzvětralého plechu štítu závětrnou lištou rš 800 mm</t>
  </si>
  <si>
    <t>-1062291246</t>
  </si>
  <si>
    <t>2*2</t>
  </si>
  <si>
    <t>93</t>
  </si>
  <si>
    <t>764245411</t>
  </si>
  <si>
    <t>Oplechování horních ploch zdí a nadezdívek (atik) z titanzinkového předzvětralého plechu celoplošně lepené přes rš 800 mm</t>
  </si>
  <si>
    <t>-224014985</t>
  </si>
  <si>
    <t>K23</t>
  </si>
  <si>
    <t>1,3*2*3</t>
  </si>
  <si>
    <t>K22</t>
  </si>
  <si>
    <t>1,3*37</t>
  </si>
  <si>
    <t>K25</t>
  </si>
  <si>
    <t>0,9*5,6</t>
  </si>
  <si>
    <t>K21</t>
  </si>
  <si>
    <t>0,95*38</t>
  </si>
  <si>
    <t>K20</t>
  </si>
  <si>
    <t>1,5*22</t>
  </si>
  <si>
    <t>94</t>
  </si>
  <si>
    <t>764245446</t>
  </si>
  <si>
    <t>Oplechování horních ploch zdí a nadezdívek (atik) z titanzinkového předzvětralého plechu Příplatek k cenám za zvýšenou pracnost při provedení rohu nebo koutu přes rš 400 mm</t>
  </si>
  <si>
    <t>-699303184</t>
  </si>
  <si>
    <t>95</t>
  </si>
  <si>
    <t>764246443</t>
  </si>
  <si>
    <t>Oplechování parapetů z titanzinkového předzvětralého plechu rovných celoplošně lepené, bez rohů rš 250 mm</t>
  </si>
  <si>
    <t>-348882891</t>
  </si>
  <si>
    <t>K5</t>
  </si>
  <si>
    <t>K12</t>
  </si>
  <si>
    <t>96</t>
  </si>
  <si>
    <t>764246445</t>
  </si>
  <si>
    <t>Oplechování parapetů z titanzinkového předzvětralého plechu rovných celoplošně lepené, bez rohů rš 400 mm</t>
  </si>
  <si>
    <t>152258337</t>
  </si>
  <si>
    <t>K8</t>
  </si>
  <si>
    <t>K9</t>
  </si>
  <si>
    <t>1,05*1</t>
  </si>
  <si>
    <t>K10</t>
  </si>
  <si>
    <t>1,25*24</t>
  </si>
  <si>
    <t>97</t>
  </si>
  <si>
    <t>764246446</t>
  </si>
  <si>
    <t>Oplechování parapetů z titanzinkového předzvětralého plechu rovných celoplošně lepené, bez rohů rš 500 mm</t>
  </si>
  <si>
    <t>762831779</t>
  </si>
  <si>
    <t>K1</t>
  </si>
  <si>
    <t>1,25*7</t>
  </si>
  <si>
    <t>K2</t>
  </si>
  <si>
    <t>1,3*49</t>
  </si>
  <si>
    <t>K3</t>
  </si>
  <si>
    <t>0,66*11</t>
  </si>
  <si>
    <t>K4</t>
  </si>
  <si>
    <t>1,75*6</t>
  </si>
  <si>
    <t>K6</t>
  </si>
  <si>
    <t>0,45*10</t>
  </si>
  <si>
    <t>K7</t>
  </si>
  <si>
    <t>1,7*5</t>
  </si>
  <si>
    <t>K13</t>
  </si>
  <si>
    <t>1,2</t>
  </si>
  <si>
    <t>K14</t>
  </si>
  <si>
    <t>K15</t>
  </si>
  <si>
    <t>K16</t>
  </si>
  <si>
    <t>K17</t>
  </si>
  <si>
    <t>K18</t>
  </si>
  <si>
    <t>K19</t>
  </si>
  <si>
    <t>98</t>
  </si>
  <si>
    <t>764545413</t>
  </si>
  <si>
    <t>Žlab mezistřešní nebo zaatikový z titanzinkového předzvětralého plechu včetně čel a hrdel uložený v lůžku bez háků rš 1300 mm</t>
  </si>
  <si>
    <t>-809134325</t>
  </si>
  <si>
    <t>99</t>
  </si>
  <si>
    <t>764548323R07</t>
  </si>
  <si>
    <t>Svod z titanzinkového lesklého válcovaného plechu včetně objímek, kolen a odskoků kruhový, průměru 100 mm</t>
  </si>
  <si>
    <t>-1669121247</t>
  </si>
  <si>
    <t>100</t>
  </si>
  <si>
    <t>998764103</t>
  </si>
  <si>
    <t>Přesun hmot pro konstrukce klempířské stanovený z hmotnosti přesunovaného materiálu vodorovná dopravní vzdálenost do 50 m v objektech výšky přes 12 do 24 m</t>
  </si>
  <si>
    <t>-499605681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</si>
  <si>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</si>
  <si>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101</t>
  </si>
  <si>
    <t>998764181</t>
  </si>
  <si>
    <t>Přesun hmot pro konstrukce klempířské stanovený z hmotnosti přesunovaného materiálu Příplatek k cenám za přesun prováděný bez použití mechanizace pro jakoukoliv výšku objektu</t>
  </si>
  <si>
    <t>1086212179</t>
  </si>
  <si>
    <t>767</t>
  </si>
  <si>
    <t>Konstrukce zámečnické</t>
  </si>
  <si>
    <t>102</t>
  </si>
  <si>
    <t>767193803</t>
  </si>
  <si>
    <t>Demontáž větracích mechanismů lankových</t>
  </si>
  <si>
    <t>-476816737</t>
  </si>
  <si>
    <t>103</t>
  </si>
  <si>
    <t>767662110</t>
  </si>
  <si>
    <t>Montáž mříží pevných, připevněných šroubováním</t>
  </si>
  <si>
    <t>1821107294</t>
  </si>
  <si>
    <t xml:space="preserve">Poznámka k souboru cen:
1. Cenami lze oceňovat pouze montáž mříží dodaných vcelku.
2. Montáž mříží z jednotlivých tyčových prvků se oceňuje cenami 767 99- . . Montáž ostatních atypických zámečnických konstrukcí.
3. V cenách není započtena montáž dokončení okování mříží otvíravých; tyto práce se oceňují cenami souboru cen 767 64- . . Montáž dveří.
</t>
  </si>
  <si>
    <t>1,11*1,81*14</t>
  </si>
  <si>
    <t>1,6*1,84*3</t>
  </si>
  <si>
    <t>1,9*1,6</t>
  </si>
  <si>
    <t>0,7*0,6</t>
  </si>
  <si>
    <t>104</t>
  </si>
  <si>
    <t>001R</t>
  </si>
  <si>
    <t>Mříž Z1 dle výrobí dokumentace</t>
  </si>
  <si>
    <t>-1942576109</t>
  </si>
  <si>
    <t>105</t>
  </si>
  <si>
    <t>002R</t>
  </si>
  <si>
    <t>-554600963</t>
  </si>
  <si>
    <t>106</t>
  </si>
  <si>
    <t>003R</t>
  </si>
  <si>
    <t>-937394779</t>
  </si>
  <si>
    <t>107</t>
  </si>
  <si>
    <t>004R</t>
  </si>
  <si>
    <t>353077091</t>
  </si>
  <si>
    <t>108</t>
  </si>
  <si>
    <t>767662210</t>
  </si>
  <si>
    <t>Montáž mříží otvíravých</t>
  </si>
  <si>
    <t>-1640782161</t>
  </si>
  <si>
    <t>2,8*1,5</t>
  </si>
  <si>
    <t>109</t>
  </si>
  <si>
    <t>005R</t>
  </si>
  <si>
    <t xml:space="preserve">Mříž Z3 dle výrobní dokumentace - otvíravá </t>
  </si>
  <si>
    <t>-1907883317</t>
  </si>
  <si>
    <t>110</t>
  </si>
  <si>
    <t>767995111</t>
  </si>
  <si>
    <t>Montáž ostatních atypických zámečnických konstrukcí hmotnosti do 5 kg</t>
  </si>
  <si>
    <t>-2087282526</t>
  </si>
  <si>
    <t xml:space="preserve">Poznámka k souboru cen:
1. Určení cen se řídí hmotností jednotlivě montovaného dílu konstrukce.
</t>
  </si>
  <si>
    <t>2*2*4</t>
  </si>
  <si>
    <t>111</t>
  </si>
  <si>
    <t>R006</t>
  </si>
  <si>
    <t>konzole pro osazení VZT jednotky</t>
  </si>
  <si>
    <t>pár</t>
  </si>
  <si>
    <t>-738320643</t>
  </si>
  <si>
    <t>112</t>
  </si>
  <si>
    <t>767996801</t>
  </si>
  <si>
    <t>Demontáž ostatních zámečnických konstrukcí o hmotnosti jednotlivých dílů rozebráním do 50 kg</t>
  </si>
  <si>
    <t>-114582010</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</si>
  <si>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</si>
  <si>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1,5*2,8*8</t>
  </si>
  <si>
    <t>1,16*1,87*8*15</t>
  </si>
  <si>
    <t>1,68*1,9*2*8</t>
  </si>
  <si>
    <t>0,6*0,74*8</t>
  </si>
  <si>
    <t>1,19*1,52*8</t>
  </si>
  <si>
    <t>113</t>
  </si>
  <si>
    <t>998767203</t>
  </si>
  <si>
    <t>Přesun hmot pro zámečnické konstrukce stanovený procentní sazbou (%) z ceny vodorovná dopravní vzdálenost do 50 m v objektech výšky přes 12 do 24 m</t>
  </si>
  <si>
    <t>-583438691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</si>
  <si>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</si>
  <si>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2.etapa - VRN</t>
  </si>
  <si>
    <t>VRN - Vedlejší rozpočtové náklady</t>
  </si>
  <si>
    <t xml:space="preserve">    VRN1 - Průzkumné, geodetické a projektové práce</t>
  </si>
  <si>
    <t xml:space="preserve">    VRN3 - Zařízení staveniště</t>
  </si>
  <si>
    <t xml:space="preserve">    VRN4 - Inženýrská činnost</t>
  </si>
  <si>
    <t>Vedlejší rozpočtové náklady</t>
  </si>
  <si>
    <t>VRN1</t>
  </si>
  <si>
    <t>Průzkumné, geodetické a projektové práce</t>
  </si>
  <si>
    <t>013254000</t>
  </si>
  <si>
    <t>Dokumentace skutečného provedení stavby</t>
  </si>
  <si>
    <t>soub</t>
  </si>
  <si>
    <t>1024</t>
  </si>
  <si>
    <t>260384710</t>
  </si>
  <si>
    <t>VRN3</t>
  </si>
  <si>
    <t>Zařízení staveniště</t>
  </si>
  <si>
    <t>030001000</t>
  </si>
  <si>
    <t>-1422549655</t>
  </si>
  <si>
    <t>VRN4</t>
  </si>
  <si>
    <t>Inženýrská činnost</t>
  </si>
  <si>
    <t>043002000</t>
  </si>
  <si>
    <t>Zkoušky a ostatní měření</t>
  </si>
  <si>
    <t>-2051476540</t>
  </si>
  <si>
    <t>044002000</t>
  </si>
  <si>
    <t>Revize</t>
  </si>
  <si>
    <t>1888107172</t>
  </si>
  <si>
    <t>SO 02 - Vlhkostní sanace objektu</t>
  </si>
  <si>
    <t>73760820</t>
  </si>
  <si>
    <t>ing. Daniel Šimmer</t>
  </si>
  <si>
    <t>CZ73760820</t>
  </si>
  <si>
    <t xml:space="preserve">    3 - Svislé a kompletní konstrukce</t>
  </si>
  <si>
    <t xml:space="preserve">    4 - Vodorovné konstrukce</t>
  </si>
  <si>
    <t xml:space="preserve">    5 - Komunikace pozemní</t>
  </si>
  <si>
    <t xml:space="preserve">    8 - Trubní vedení</t>
  </si>
  <si>
    <t xml:space="preserve">    711 - Izolace proti vodě, vlhkosti a plynům</t>
  </si>
  <si>
    <t>HZS - Hodinové zúčtovací sazby</t>
  </si>
  <si>
    <t xml:space="preserve">    VRN7 - Provozní vlivy</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</si>
  <si>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</si>
  <si>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</si>
  <si>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CS ÚRS 2020 01</t>
  </si>
  <si>
    <t>-923993048</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</si>
  <si>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</si>
  <si>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"část E" 11,90*1,00</t>
  </si>
  <si>
    <t>113106123</t>
  </si>
  <si>
    <t>Rozebrání dlažeb komunikací pro pěší s přemístěním hmot na skládku na vzdálenost do 3 m nebo s naložením na dopravní prostředek s ložem z kameniva nebo živice a s jakoukoliv výplní spár ručně ze zámkové dlažby</t>
  </si>
  <si>
    <t>-1510804134</t>
  </si>
  <si>
    <t>"část C" 17,50*1,00</t>
  </si>
  <si>
    <t>113107122</t>
  </si>
  <si>
    <t>Odstranění podkladů nebo krytů ručně s přemístěním hmot na skládku na vzdálenost do 3 m nebo s naložením na dopravní prostředek z kameniva hrubého drceného, o tl. vrstvy přes 100 do 200 mm</t>
  </si>
  <si>
    <t>1759852423</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</si>
  <si>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</si>
  <si>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"část B - betonová plocha" 24,80*1,00</t>
  </si>
  <si>
    <t>113107136</t>
  </si>
  <si>
    <t>Odstranění podkladů nebo krytů ručně s přemístěním hmot na skládku na vzdálenost do 3 m nebo s naložením na dopravní prostředek z betonu vyztuženého sítěmi, o tl. vrstvy přes 100 do 150 mm</t>
  </si>
  <si>
    <t>581585101</t>
  </si>
  <si>
    <t>113107422</t>
  </si>
  <si>
    <t>Odstranění podkladů nebo krytů při překopech inženýrských sítí s přemístěním hmot na skládku ve vzdálenosti do 3 m nebo s naložením na dopravní prostředek strojně plochy jednotlivě do 15 m2 z kameniva hrubého drceného, o tl. vrstvy přes 100 do 200 mm</t>
  </si>
  <si>
    <t>-990490926</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</si>
  <si>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</si>
  <si>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(15,70+9,20)*0,60</t>
  </si>
  <si>
    <t>113107432</t>
  </si>
  <si>
    <t>Odstranění podkladů nebo krytů při překopech inženýrských sítí s přemístěním hmot na skládku ve vzdálenosti do 3 m nebo s naložením na dopravní prostředek strojně plochy jednotlivě do 15 m2 z betonu prostého, o tl. vrstvy přes 150 do 300 mm</t>
  </si>
  <si>
    <t>-645071029</t>
  </si>
  <si>
    <t>132212211</t>
  </si>
  <si>
    <t>Hloubení rýh šířky přes 800 do 2 000 mm ručně zapažených i nezapažených, s urovnáním dna do předepsaného profilu a spádu v hornině třídy těžitelnosti I skupiny 3 soudržných</t>
  </si>
  <si>
    <t>1723958013</t>
  </si>
  <si>
    <t xml:space="preserve">Poznámka k souboru cen:
1. V cenách jsou započteny i náklady na:
a) přehození výkopku na přilehlém terénu na vzdálenost do 3 m od podélné osy rýhy nebo naložení výkopku na dopravní prostředek,
</t>
  </si>
  <si>
    <t xml:space="preserve">"část D" 10,84*((1,00+0,60)*0,50)*1,00 </t>
  </si>
  <si>
    <t>132251102</t>
  </si>
  <si>
    <t>Hloubení nezapažených rýh šířky do 800 mm strojně s urovnáním dna do předepsaného profilu a spádu v hornině třídy těžitelnosti I skupiny 3 přes 20 do 50 m3</t>
  </si>
  <si>
    <t>-1744819686</t>
  </si>
  <si>
    <t xml:space="preserve">Poznámka k souboru cen:
1. V cenách jsou započteny i náklady na přehození výkopku na přilehlém terénu na vzdálenost do 3 m od podélné osy rýhy nebo naložení na dopravní prostředek.
</t>
  </si>
  <si>
    <t>"kanalizační potrubí"</t>
  </si>
  <si>
    <t>(2,12+4,00+10,00+2,80+16,72+14,75)*0,60*0,60</t>
  </si>
  <si>
    <t>(0,72+1,63+0,70+23,55+1,45+2,00)*0,60*0,60</t>
  </si>
  <si>
    <t>132251253</t>
  </si>
  <si>
    <t>Hloubení nezapažených rýh šířky přes 800 do 2 000 mm strojně s urovnáním dna do předepsaného profilu a spádu v hornině třídy těžitelnosti I skupiny 3 přes 50 do 100 m3</t>
  </si>
  <si>
    <t>1140775676</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</si>
  <si>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</si>
  <si>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"část A" 43,93*((1,00+0,60)*0,50)*1,00</t>
  </si>
  <si>
    <t>"část B - betonová plocha" 24,80*((1,00+0,60)*0,50)*0,60</t>
  </si>
  <si>
    <t>"část B - zeleň" 6,50*((1,00+0,60)*0,50)*1,00</t>
  </si>
  <si>
    <t>"část C" 17,50*((1,00+0,60)*0,50)*0,75</t>
  </si>
  <si>
    <t>"část E" 11,90*((1,00+0,60)*0,50)*0,75</t>
  </si>
  <si>
    <t>"odpočet množství z SO 01" -59,342</t>
  </si>
  <si>
    <t>139001101</t>
  </si>
  <si>
    <t>Příplatek k cenám hloubených vykopávek za ztížení vykopávky v blízkosti podzemního vedení nebo výbušnin pro jakoukoliv třídu horniny</t>
  </si>
  <si>
    <t>-1526892032</t>
  </si>
  <si>
    <t xml:space="preserve">Poznámka k souboru cen:
1. Cena je určena:
a) pro podzemní vedení procházející hloubenou vykopávkou nebo uložené ve stěně výkopu při jakékoliv hloubce vedení pod původním terénem nebo jeho výšce nade dnem výkopu a jakémkoliv směru vedení ke stranám výkopu;
b)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3.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4. Je-li vedení uloženo ve výkopišti tak, že se vykopávka v celém výše popsaném objemu nevykopává, např. blízko stěn nebo dna výkopu, oceňuje se ztížení vykopávky jen pro tu část objemu, v níž se ztížená vykopávka provádí.
5. Jsou-li ve výkopišti dvě vedení položena tak blízko sebe, že se výše uvedené objemy pro obě vedení pronikají, určí se množství ztížení vykopávky tak, aby se pronik započetl jen jednou.
6. Objem ztížení vykopávky se od celkového objemu výkopu neodečítá.
7. Dočasné zajištění různých podzemních vedení ve výkopišti se oceňuje cenami souboru cen 119 00-14 Dočasné zajištění podzemního potrubí nebo vedení ve výkopišti.
</t>
  </si>
  <si>
    <t>"předpoklad 10% kubatury strojního výkopu" 10,546</t>
  </si>
  <si>
    <t>10,546*0,1 'Přepočtené koeficientem množství</t>
  </si>
  <si>
    <t>174111101</t>
  </si>
  <si>
    <t>Zásyp sypaninou z jakékoliv horniny ručně s uložením výkopku ve vrstvách se zhutněním jam, šachet, rýh nebo kolem objektů v těchto vykopávkách</t>
  </si>
  <si>
    <t>-163387019</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</si>
  <si>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</si>
  <si>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8,672+69,888</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</si>
  <si>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</si>
  <si>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</si>
  <si>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-1839460963</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</si>
  <si>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</si>
  <si>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80,44*0,60*0,40-(80,44*3,14*0,15*0,15)</t>
  </si>
  <si>
    <t>58331200</t>
  </si>
  <si>
    <t>štěrkopísek netříděný zásypový</t>
  </si>
  <si>
    <t>1188600350</t>
  </si>
  <si>
    <t>13,623*2 'Přepočtené koeficientem množství</t>
  </si>
  <si>
    <t>181411131</t>
  </si>
  <si>
    <t>Založení trávníku na půdě předem připravené plochy do 1000 m2 výsevem včetně utažení parkového v rovině nebo na svahu do 1:5</t>
  </si>
  <si>
    <t>-847657344</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</si>
  <si>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</si>
  <si>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"část A" 43,93*1,00</t>
  </si>
  <si>
    <t>"část B - zeleň" 6,50*1,00</t>
  </si>
  <si>
    <t>"část D" 10,84*1,00</t>
  </si>
  <si>
    <t>00572410</t>
  </si>
  <si>
    <t>osivo směs travní parková</t>
  </si>
  <si>
    <t>1893983682</t>
  </si>
  <si>
    <t>61,27*0,015 'Přepočtené koeficientem množství</t>
  </si>
  <si>
    <t>181951112</t>
  </si>
  <si>
    <t>Úprava pláně vyrovnáním výškových rozdílů strojně v hornině třídy těžitelnosti I, skupiny 1 až 3 se zhutněním</t>
  </si>
  <si>
    <t>-2004637877</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</si>
  <si>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</si>
  <si>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"část A" 43,93*0,50</t>
  </si>
  <si>
    <t>"část D" 10,84*0,50</t>
  </si>
  <si>
    <t>Svislé a kompletní konstrukce</t>
  </si>
  <si>
    <t>338171123</t>
  </si>
  <si>
    <t>Montáž sloupků a vzpěr plotových ocelových trubkových nebo profilovaných výšky do 2,60 m se zabetonováním do 0,08 m3 do připravených jamek</t>
  </si>
  <si>
    <t>953786519</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</si>
  <si>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</si>
  <si>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55342153</t>
  </si>
  <si>
    <t>plotový sloupek pro svařované panely profilovaný oválný 50x70mm dl 2,5-3,0m povrchová úprava Pz a komaxit</t>
  </si>
  <si>
    <t>1996028048</t>
  </si>
  <si>
    <t>348171130</t>
  </si>
  <si>
    <t>Montáž oplocení z dílců kovových rámových, na ocelové sloupky, výšky přes 1,5 do 2,0 m</t>
  </si>
  <si>
    <t>2045574653</t>
  </si>
  <si>
    <t xml:space="preserve">Poznámka k souboru cen:
1. V cenách nejsou započteny náklady na dodávku dílců, tyto se oceňují ve specifikaci.
</t>
  </si>
  <si>
    <t>Vodorovné konstrukce</t>
  </si>
  <si>
    <t>451573111</t>
  </si>
  <si>
    <t>Lože pod potrubí, stoky a drobné objekty v otevřeném výkopu z písku a štěrkopísku do 63 mm</t>
  </si>
  <si>
    <t>1688706174</t>
  </si>
  <si>
    <t xml:space="preserve">Poznámka k souboru cen:
1. Ceny -1111 a -1192 lze použít i pro zřízení sběrných vrstev nad drenážními trubkami.
2. V cenách -5111 a -1192 jsou započteny i náklady na prohození výkopku získaného při zemních pracích.
</t>
  </si>
  <si>
    <t>(2,12+4,00+10,00+2,80+16,72+14,75)*0,60*0,10</t>
  </si>
  <si>
    <t>(0,72+1,63+0,70+23,55+1,45+2,00)*0,60*0,10</t>
  </si>
  <si>
    <t>Komunikace pozemní</t>
  </si>
  <si>
    <t>564251111</t>
  </si>
  <si>
    <t>Podklad nebo podsyp ze štěrkopísku ŠP s rozprostřením, vlhčením a zhutněním, po zhutnění tl. 150 mm</t>
  </si>
  <si>
    <t>-1582281087</t>
  </si>
  <si>
    <t>564750111</t>
  </si>
  <si>
    <t>Podklad nebo kryt z kameniva hrubého drceného vel. 16-32 mm s rozprostřením a zhutněním, po zhutnění tl. 150 mm</t>
  </si>
  <si>
    <t>336174679</t>
  </si>
  <si>
    <t>564851111</t>
  </si>
  <si>
    <t>Podklad ze štěrkodrti ŠD s rozprostřením a zhutněním, po zhutnění tl. 150 mm</t>
  </si>
  <si>
    <t>-549489954</t>
  </si>
  <si>
    <t>566901132</t>
  </si>
  <si>
    <t>Vyspravení podkladu po překopech inženýrských sítí plochy do 15 m2 s rozprostřením a zhutněním štěrkodrtí tl. 150 mm</t>
  </si>
  <si>
    <t>1799720035</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</si>
  <si>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</si>
  <si>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566901171</t>
  </si>
  <si>
    <t>Vyspravení podkladu po překopech inženýrských sítí plochy do 15 m2 s rozprostřením a zhutněním směsí zpevněnou cementem SC C 20/25 (PB I) tl. 100 mm</t>
  </si>
  <si>
    <t>1633495882</t>
  </si>
  <si>
    <t>566901173</t>
  </si>
  <si>
    <t>Vyspravení podkladu po překopech inženýrských sítí plochy do 15 m2 s rozprostřením a zhutněním směsí zpevněnou cementem SC C 20/25 (PB I) tl. 200 mm</t>
  </si>
  <si>
    <t>-252709705</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</si>
  <si>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</si>
  <si>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</si>
  <si>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1187071082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</si>
  <si>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</si>
  <si>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596811120</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</si>
  <si>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</si>
  <si>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-107141480</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</si>
  <si>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</si>
  <si>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622125111</t>
  </si>
  <si>
    <t>Vyplnění spár vnějších povrchů cementovou maltou, ploch z tvárnic nebo kamene stěn</t>
  </si>
  <si>
    <t>459483353</t>
  </si>
  <si>
    <t xml:space="preserve">Poznámka k souboru cen:
1. Ceny jsou určeny pro ocenění vyplnění spár ploch určených k omítání, průměrné hloubky výplně spáry do 30 mm.
</t>
  </si>
  <si>
    <t>"část A" 43,93*1,20</t>
  </si>
  <si>
    <t>"část B - betonová plocha" 24,80*1,20</t>
  </si>
  <si>
    <t>"část B - zeleň" 6,50*1,20</t>
  </si>
  <si>
    <t>"část C" 17,50*1,20</t>
  </si>
  <si>
    <t>"část D" 10,84*1,20</t>
  </si>
  <si>
    <t>"část E" 11,90*1,20</t>
  </si>
  <si>
    <t>622131111</t>
  </si>
  <si>
    <t>Podkladní a spojovací vrstva vnějších omítaných ploch polymercementový spojovací můstek nanášený ručně stěn</t>
  </si>
  <si>
    <t>1506021368</t>
  </si>
  <si>
    <t>622135001</t>
  </si>
  <si>
    <t>Vyrovnání nerovností podkladu vnějších omítaných ploch maltou, tloušťky do 10 mm vápenocementovou stěn</t>
  </si>
  <si>
    <t>-1822869850</t>
  </si>
  <si>
    <t>622135091</t>
  </si>
  <si>
    <t>Vyrovnání nerovností podkladu vnějších omítaných ploch tmelem, tloušťky do 2 mm Příplatek k ceně za každých dalších 5 mm tloušťky podkladní vrstvy přes 10 mm maltou vápenocementovou stěn</t>
  </si>
  <si>
    <t>658085185</t>
  </si>
  <si>
    <t>138,564*4 'Přepočtené koeficientem množství</t>
  </si>
  <si>
    <t>-503566885</t>
  </si>
  <si>
    <t>629995223</t>
  </si>
  <si>
    <t>Očištění vnějších ploch tryskáním Příplatek k cenám za zvýšenou pracnost ve stísněném nebo uzavřeném prostoru</t>
  </si>
  <si>
    <t>-1980081003</t>
  </si>
  <si>
    <t xml:space="preserve">Poznámka k souboru cen:
1. Povrchy z kamene přírodního tvrdého jsou např. ze žuly, z kamene měkkého např. z pískovce, vápence, travertinu apod.
2. Cenu 629 99-5215 lze použít i pro tryskání povrchu z lícových cihel.
</t>
  </si>
  <si>
    <t>632450124</t>
  </si>
  <si>
    <t>Potěr cementový vyrovnávací ze suchých směsí v pásu o průměrné (střední) tl. přes 40 do 50 mm</t>
  </si>
  <si>
    <t>-1613001894</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</si>
  <si>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</si>
  <si>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 xml:space="preserve">"betonový klínek pro zajištění plynulého přechodu nopové folie" </t>
  </si>
  <si>
    <t>"část A" 43,93*0,10</t>
  </si>
  <si>
    <t>"část B - betonová plocha" 24,80*0,10</t>
  </si>
  <si>
    <t>"část B - zeleň" 6,50*0,10</t>
  </si>
  <si>
    <t>"část C" 17,50*0,10</t>
  </si>
  <si>
    <t>"část D" 10,84*0,10</t>
  </si>
  <si>
    <t>"část E" 11,90*0,10</t>
  </si>
  <si>
    <t>637121115</t>
  </si>
  <si>
    <t>Okapový chodník z kameniva s udusáním a urovnáním povrchu z kačírku tl. 300 mm</t>
  </si>
  <si>
    <t>266437369</t>
  </si>
  <si>
    <t>637311131</t>
  </si>
  <si>
    <t>Okapový chodník z obrubníků betonových zahradních, se zalitím spár cementovou maltou do lože z betonu prostého</t>
  </si>
  <si>
    <t>333356461</t>
  </si>
  <si>
    <t>"část A" 43,93</t>
  </si>
  <si>
    <t>"část D" 10,84</t>
  </si>
  <si>
    <t>712771101R</t>
  </si>
  <si>
    <t>Provedení ochranné vrstvy proti prorůstání kořenů, proti mechanickému poškození hydroizolace z textilií nebo rohoží volně kladených s přesahem</t>
  </si>
  <si>
    <t>1120376138</t>
  </si>
  <si>
    <t xml:space="preserve">Poznámka k souboru cen:
1. Ceny lze použít jen v případě, jsou-li ochranné vrstvy kladeny ve zvláštním pracovním kroku, nelze je použít např. v případech, kdy použité hydroizolační fólie splňují požadavky odolnosti proti prorůstání kořenů nebo kdy použité hydroakumulační rohože plní současně ochrannou funkci apod.
</t>
  </si>
  <si>
    <t>69334100R</t>
  </si>
  <si>
    <t>rohož ochranná PP/PES vegetačních střech 600g/m2 tl 4mm</t>
  </si>
  <si>
    <t>-1562395235</t>
  </si>
  <si>
    <t>27,385*1,15 'Přepočtené koeficientem množství</t>
  </si>
  <si>
    <t>Trubní vedení</t>
  </si>
  <si>
    <t>871375211</t>
  </si>
  <si>
    <t>Kanalizační potrubí z tvrdého PVC v otevřeném výkopu ve sklonu do 20 %, hladkého plnostěnného jednovrstvého, tuhost třídy SN 4 DN 315</t>
  </si>
  <si>
    <t>693820823</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</si>
  <si>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</si>
  <si>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(2,12+4,00+10,00+2,80+16,72+14,75)</t>
  </si>
  <si>
    <t>(0,72+1,63+0,70+23,55+1,45+2,00)</t>
  </si>
  <si>
    <t>899722114R</t>
  </si>
  <si>
    <t>montáž krytí potrubí z XPS 100 š 500 mm</t>
  </si>
  <si>
    <t>2061797828</t>
  </si>
  <si>
    <t>28376443</t>
  </si>
  <si>
    <t>deska z polystyrénu XPS, hrana rovná a strukturovaný povrch 300kPa tl 100mm</t>
  </si>
  <si>
    <t>-380399085</t>
  </si>
  <si>
    <t>80,44*0,50</t>
  </si>
  <si>
    <t>40,22*1,02 'Přepočtené koeficientem množství</t>
  </si>
  <si>
    <t>R00817364111.1</t>
  </si>
  <si>
    <t>Napojení na stávající kanalizaci</t>
  </si>
  <si>
    <t>1916828270</t>
  </si>
  <si>
    <t xml:space="preserve">Poznámka k souboru cen:
1. V cenách jsou započteny i náklady na odsekání betonových trub na útesy a na vysekání otvorů v betonových nebo železobetonových troubách.
2. V cenách nejsou započteny náklady na:
a) obetonování útesů; tyto náklady se oceňují cenami souboru cen 899 62-11 Obetonování drenážního potrubí prostým betonem, katalogu 831-1 Hydromeliorace zemědělské, části A 01 tohoto katalogu,
b) dodání trouby pro útes; tyto náklady se oceňují ve specifikaci. Ztratné lze dohodnout ve výši 1 %.
</t>
  </si>
  <si>
    <t>919735126</t>
  </si>
  <si>
    <t>Řezání stávajícího betonového krytu nebo podkladu hloubky přes 250 do 300 mm</t>
  </si>
  <si>
    <t>-1383583285</t>
  </si>
  <si>
    <t xml:space="preserve">Poznámka k souboru cen:
1. V cenách jsou započteny i náklady na spotřebu vody.
</t>
  </si>
  <si>
    <t>(15,70+9,20)*2,00</t>
  </si>
  <si>
    <t>966071711</t>
  </si>
  <si>
    <t>Bourání plotových sloupků a vzpěr ocelových trubkových nebo profilovaných výšky do 2,50 m zabetonovaných</t>
  </si>
  <si>
    <t>-2007259001</t>
  </si>
  <si>
    <t xml:space="preserve">Poznámka k souboru cen:
1. V cenách jsou započteny i náklady na odklizení materiálu na vzdálenost do 20 m nebo naložení na dopravní prostředek.
</t>
  </si>
  <si>
    <t>966072811</t>
  </si>
  <si>
    <t>Rozebrání oplocení z dílců rámových na ocelové sloupky, výšky přes 1 do 2 m</t>
  </si>
  <si>
    <t>2108428352</t>
  </si>
  <si>
    <t xml:space="preserve">Poznámka k souboru cen:
1. V cenách jsou započteny i náklady na odklizení materiálu na vzdálenost do 20 m nebo naložení na dopravní prostředek.
2. V cenách nejsou započteny náklady na demontáž sloupků.
</t>
  </si>
  <si>
    <t>979054441</t>
  </si>
  <si>
    <t>Očištění vybouraných prvků komunikací od spojovacího materiálu s odklizením a uložením očištěných hmot a spojovacího materiálu na skládku na vzdálenost do 10 m dlaždic, desek nebo tvarovek s původním vyplněním spár kamenivem těženým</t>
  </si>
  <si>
    <t>1307180253</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</si>
  <si>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</si>
  <si>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979054451</t>
  </si>
  <si>
    <t>Očištění vybouraných prvků komunikací od spojovacího materiálu s odklizením a uložením očištěných hmot a spojovacího materiálu na skládku na vzdálenost do 10 m zámkových dlaždic s vyplněním spár kamenivem</t>
  </si>
  <si>
    <t>-446347356</t>
  </si>
  <si>
    <t>985131311</t>
  </si>
  <si>
    <t>Očištění ploch stěn, rubu kleneb a podlah ruční dočištění ocelovými kartáči</t>
  </si>
  <si>
    <t>-2037172025</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</si>
  <si>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</si>
  <si>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997013631</t>
  </si>
  <si>
    <t>Poplatek za uložení stavebního odpadu na skládce (skládkovné) směsného stavebního a demoličního zatříděného do Katalogu odpadů pod kódem 17 09 04</t>
  </si>
  <si>
    <t>-95831546</t>
  </si>
  <si>
    <t>997221121</t>
  </si>
  <si>
    <t>Vodorovná doprava suti nošením s naložením a se složením z kusových materiálů, na vzdálenost do 50 m</t>
  </si>
  <si>
    <t>1910013006</t>
  </si>
  <si>
    <t xml:space="preserve">Poznámka k souboru cen:
1. Ceny jsou určeny vodorovnou dopravu suti pro nepřístupné plochy, kam není možný příjezd dopravních prostředků – především pro vnitřní plochy objektů, např. dvorky, atria, terasy.
2. Ceny 997 22-111 jsou určeny pro sypký materiál, např. kamenivo a hmoty kamenitého charakteru stmelené vápnem, cementem nebo živicí.
3. Ceny 997 22-112 jsou určeny pro drobný kusový materiál (dlažební kostky, lomový kámen).
</t>
  </si>
  <si>
    <t>997221561</t>
  </si>
  <si>
    <t>Vodorovná doprava suti bez naložení, ale se složením a s hrubým urovnáním z kusových materiálů, na vzdálenost do 1 km</t>
  </si>
  <si>
    <t>1804083772</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</si>
  <si>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</si>
  <si>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997221569</t>
  </si>
  <si>
    <t>Vodorovná doprava suti bez naložení, ale se složením a s hrubým urovnáním Příplatek k ceně za každý další i započatý 1 km přes 1 km</t>
  </si>
  <si>
    <t>701213375</t>
  </si>
  <si>
    <t>45,476*5 'Přepočtené koeficientem množství</t>
  </si>
  <si>
    <t>997221615</t>
  </si>
  <si>
    <t>Poplatek za uložení stavebního odpadu na skládce (skládkovné) z prostého betonu zatříděného do Katalogu odpadů pod kódem 17 01 01</t>
  </si>
  <si>
    <t>664061438</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</si>
  <si>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</si>
  <si>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997221625</t>
  </si>
  <si>
    <t>Poplatek za uložení stavebního odpadu na skládce (skládkovné) z armovaného betonu zatříděného do Katalogu odpadů pod kódem 17 01 01</t>
  </si>
  <si>
    <t>-1500529368</t>
  </si>
  <si>
    <t>998011001</t>
  </si>
  <si>
    <t>Přesun hmot pro budovy občanské výstavby, bydlení, výrobu a služby s nosnou svislou konstrukcí zděnou z cihel, tvárnic nebo kamene vodorovná dopravní vzdálenost do 100 m pro budovy výšky do 6 m</t>
  </si>
  <si>
    <t>-557134181</t>
  </si>
  <si>
    <t>711</t>
  </si>
  <si>
    <t>Izolace proti vodě, vlhkosti a plynům</t>
  </si>
  <si>
    <t>711161212</t>
  </si>
  <si>
    <t>Izolace proti zemní vlhkosti a beztlakové vodě nopovými fóliemi na ploše svislé S vrstva ochranná, odvětrávací a drenážní výška nopku 8,0 mm, tl. fólie do 0,6 mm</t>
  </si>
  <si>
    <t>410380637</t>
  </si>
  <si>
    <t>711161384</t>
  </si>
  <si>
    <t>Izolace proti zemní vlhkosti a beztlakové vodě nopovými fóliemi ostatní ukončení izolace provětrávací lištou</t>
  </si>
  <si>
    <t>1056502962</t>
  </si>
  <si>
    <t>"část B - betonová plocha" 24,80</t>
  </si>
  <si>
    <t>"část B - zeleň" 6,50</t>
  </si>
  <si>
    <t>"část C" 17,50</t>
  </si>
  <si>
    <t>"část E" 11,90</t>
  </si>
  <si>
    <t>711493121</t>
  </si>
  <si>
    <t>Izolace proti podpovrchové a tlakové vodě - ostatní na ploše svislé S dvousložkovou na bázi cementu</t>
  </si>
  <si>
    <t>-1565504486</t>
  </si>
  <si>
    <t>998711101</t>
  </si>
  <si>
    <t>Přesun hmot pro izolace proti vodě, vlhkosti a plynům stanovený z hmotnosti přesunovaného materiálu vodorovná dopravní vzdálenost do 50 m v objektech výšky do 6 m</t>
  </si>
  <si>
    <t>1433831552</t>
  </si>
  <si>
    <t>721241102</t>
  </si>
  <si>
    <t>Lapače střešních splavenin litinové DN 125</t>
  </si>
  <si>
    <t>-364834282</t>
  </si>
  <si>
    <t>721242804</t>
  </si>
  <si>
    <t>Demontáž lapačů střešních splavenin DN 125</t>
  </si>
  <si>
    <t>111140202</t>
  </si>
  <si>
    <t>-866670380</t>
  </si>
  <si>
    <t>998721101</t>
  </si>
  <si>
    <t>Přesun hmot pro vnitřní kanalizace stanovený z hmotnosti přesunovaného materiálu vodorovná dopravní vzdálenost do 50 m v objektech výšky do 6 m</t>
  </si>
  <si>
    <t>454619958</t>
  </si>
  <si>
    <t>HZS</t>
  </si>
  <si>
    <t>Hodinové zúčtovací sazby</t>
  </si>
  <si>
    <t>HZS1292</t>
  </si>
  <si>
    <t>Hodinové zúčtovací sazby profesí HSV zemní a pomocné práce stavební dělník</t>
  </si>
  <si>
    <t>hod</t>
  </si>
  <si>
    <t>512</t>
  </si>
  <si>
    <t>-432156560</t>
  </si>
  <si>
    <t>"neměřitelné práce - bude účtováno na základě skutečně odpracovaných a vzájemně odsouhlasených hodin" 50,00</t>
  </si>
  <si>
    <t>010001000</t>
  </si>
  <si>
    <t>-447510413</t>
  </si>
  <si>
    <t>"geodetické práce před zahájením, při realizaci a po dokončení stavby" 1</t>
  </si>
  <si>
    <t>1685668267</t>
  </si>
  <si>
    <t>"doporučené množství 3% ze ZRN" 1</t>
  </si>
  <si>
    <t>040001000</t>
  </si>
  <si>
    <t>-538602286</t>
  </si>
  <si>
    <t>"vytýčení stávajících inženýrských sítí" 1</t>
  </si>
  <si>
    <t>VRN7</t>
  </si>
  <si>
    <t>Provozní vlivy</t>
  </si>
  <si>
    <t>070001000</t>
  </si>
  <si>
    <t>-1441573182</t>
  </si>
  <si>
    <t>"vstupy, školení, BOZP" 1</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</si>
  <si>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</si>
  <si>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</si>
  <si>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</si>
  <si>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</si>
  <si>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rekonstrukce </t>
    </r>
    <r>
      <rPr>
        <sz val="9"/>
        <rFont val="Trebuchet MS"/>
        <family val="2"/>
      </rPr>
      <t>obsahuje sestavu Rekapitulace rekonstrukce a Rekapitulace objektů rekonstrukce a soupisů prací.</t>
    </r>
  </si>
  <si>
    <r>
      <t xml:space="preserve">V sestavě </t>
    </r>
    <r>
      <rPr>
        <b/>
        <sz val="9"/>
        <rFont val="Trebuchet MS"/>
        <family val="2"/>
      </rPr>
      <t>Rekapitulace rekonstrukce</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</si>
  <si>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</si>
  <si>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</si>
  <si>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rekonstrukce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</si>
  <si>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</si>
  <si>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</si>
  <si>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</si>
  <si>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</si>
  <si>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</si>
  <si>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</si>
  <si>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</si>
  <si>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</si>
  <si>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</si>
  <si>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</si>
  <si>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</si>
  <si>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</si>
  <si>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</si>
  <si>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</si>
  <si>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</si>
  <si>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</si>
  <si>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</si>
  <si>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</si>
  <si>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</si>
  <si>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</si>
  <si>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</si>
  <si>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</si>
  <si>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</si>
  <si>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</si>
  <si>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</si>
  <si>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</si>
  <si>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</si>
  <si>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</si>
  <si>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</si>
  <si>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</si>
  <si>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</si>
  <si>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</si>
  <si>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</si>
  <si>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</si>
  <si>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</si>
  <si>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</si>
  <si>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</si>
  <si>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</si>
  <si>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</si>
  <si>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</si>
  <si>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</si>
  <si>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</si>
  <si>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</si>
  <si>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</si>
  <si>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</si>
  <si>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</si>
  <si>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</si>
  <si>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</si>
  <si>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</si>
  <si>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</si>
  <si>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</si>
  <si>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</si>
  <si>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</si>
  <si>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</si>
  <si>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</si>
  <si>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</si>
  <si>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</si>
  <si>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</si>
  <si>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</si>
  <si>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</si>
  <si>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</si>
  <si>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</si>
  <si>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</si>
  <si>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</si>
  <si>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</si>
  <si>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</si>
  <si>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</si>
  <si>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</si>
  <si>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</si>
  <si>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</si>
  <si>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</si>
  <si>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</si>
  <si>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</si>
  <si>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</si>
  <si>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</si>
  <si>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</si>
  <si>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</si>
  <si>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</si>
  <si>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</si>
  <si>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</si>
  <si>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</si>
  <si>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</si>
  <si>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</si>
  <si>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</si>
  <si>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</si>
  <si>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</si>
  <si>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</si>
  <si>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</si>
  <si>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</si>
  <si>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</si>
  <si>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</si>
  <si>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</si>
  <si>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</si>
  <si>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</si>
  <si>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</si>
  <si>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</si>
  <si>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</si>
  <si>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</si>
  <si>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</si>
  <si>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</si>
  <si>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</si>
  <si>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</si>
  <si>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</si>
  <si>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</si>
  <si>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</si>
  <si>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</si>
  <si>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</si>
  <si>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</si>
  <si>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</si>
  <si>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</si>
  <si>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</si>
  <si>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</si>
  <si>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</si>
  <si>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</si>
  <si>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</si>
  <si>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</si>
  <si>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</si>
  <si>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</si>
  <si>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</si>
  <si>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</si>
  <si>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</si>
  <si>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</si>
  <si>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</si>
  <si>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</si>
  <si>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</si>
  <si>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</si>
  <si>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</si>
  <si>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</si>
  <si>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</si>
  <si>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</si>
  <si>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</si>
  <si>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</si>
  <si>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</si>
  <si>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</si>
  <si>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</si>
  <si>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</si>
  <si>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</si>
  <si>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</si>
  <si>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</si>
  <si>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</si>
  <si>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</si>
  <si>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</si>
  <si>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</si>
  <si>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</si>
  <si>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</si>
  <si>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</si>
  <si>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</si>
  <si>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</si>
  <si>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</si>
  <si>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</si>
  <si>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</si>
  <si>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</si>
  <si>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</si>
  <si>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</si>
  <si>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</si>
  <si>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</si>
  <si>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</si>
  <si>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</si>
  <si>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</si>
  <si>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</si>
  <si>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</si>
  <si>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</si>
  <si>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</si>
  <si>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</si>
  <si>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</si>
  <si>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</si>
  <si>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</si>
  <si>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</si>
  <si>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</si>
  <si>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</si>
  <si>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</si>
  <si>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</si>
  <si>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</si>
  <si>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</si>
  <si>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</si>
  <si>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</si>
  <si>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SO 01 - Zateplení obvodového pláště</t>
  </si>
  <si>
    <t>Soupis prací s výkazem výměr</t>
  </si>
  <si>
    <t>A1376</t>
  </si>
  <si>
    <t>doplnit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</si>
</sst>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sz val="8"/>
      <color rgb="FF969696"/>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FFFF00"/>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hair">
        <color rgb="FF000000"/>
      </left>
      <right/>
      <top style="hair">
        <color rgb="FF000000"/>
      </top>
      <bottom style="hair">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5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6"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18" fillId="0" borderId="0" xfId="0" applyFont="1" applyAlignment="1">
      <alignment horizontal="left" vertical="center"/>
    </xf>
    <xf numFmtId="0" fontId="0" fillId="2" borderId="0" xfId="0" applyFont="1" applyFill="1" applyAlignment="1">
      <alignment vertical="center"/>
    </xf>
    <xf numFmtId="0" fontId="0" fillId="2" borderId="6" xfId="0" applyFont="1" applyFill="1" applyBorder="1" applyAlignment="1">
      <alignment vertical="center"/>
    </xf>
    <xf numFmtId="0" fontId="5" fillId="2" borderId="6" xfId="0" applyFont="1" applyFill="1" applyBorder="1" applyAlignment="1">
      <alignment horizontal="center"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6" fillId="0" borderId="0" xfId="0" applyFont="1" applyAlignment="1">
      <alignment vertical="center"/>
    </xf>
    <xf numFmtId="165" fontId="3" fillId="0" borderId="0" xfId="0" applyNumberFormat="1" applyFont="1" applyAlignment="1">
      <alignment horizontal="left" vertical="center"/>
    </xf>
    <xf numFmtId="0" fontId="0" fillId="0" borderId="9" xfId="0" applyBorder="1" applyAlignment="1">
      <alignment vertical="center"/>
    </xf>
    <xf numFmtId="0" fontId="0" fillId="0" borderId="10" xfId="0"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3" borderId="6" xfId="0" applyFont="1" applyFill="1" applyBorder="1" applyAlignment="1">
      <alignment vertical="center"/>
    </xf>
    <xf numFmtId="0" fontId="20" fillId="3" borderId="12" xfId="0" applyFont="1" applyFill="1" applyBorder="1" applyAlignment="1">
      <alignment horizontal="center" vertic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0" fillId="0" borderId="16"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5" fillId="0" borderId="3"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4" fontId="22" fillId="0" borderId="0" xfId="0" applyNumberFormat="1" applyFont="1" applyAlignment="1">
      <alignment vertical="center"/>
    </xf>
    <xf numFmtId="0" fontId="5" fillId="0" borderId="0" xfId="0" applyFont="1" applyAlignment="1">
      <alignment horizontal="center" vertical="center"/>
    </xf>
    <xf numFmtId="4" fontId="19" fillId="0" borderId="17"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1" xfId="0" applyNumberFormat="1" applyFont="1" applyBorder="1" applyAlignment="1">
      <alignment vertical="center"/>
    </xf>
    <xf numFmtId="0" fontId="5" fillId="0" borderId="0" xfId="0" applyFont="1" applyAlignment="1">
      <alignment horizontal="left" vertical="center"/>
    </xf>
    <xf numFmtId="0" fontId="23" fillId="0" borderId="0" xfId="0" applyFont="1" applyAlignment="1">
      <alignment horizontal="left" vertical="center"/>
    </xf>
    <xf numFmtId="0" fontId="6" fillId="0" borderId="3"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4" fillId="0" borderId="0" xfId="0" applyFont="1" applyAlignment="1">
      <alignment horizontal="center" vertical="center"/>
    </xf>
    <xf numFmtId="4" fontId="26" fillId="0" borderId="17" xfId="0" applyNumberFormat="1" applyFont="1" applyBorder="1" applyAlignment="1">
      <alignment vertical="center"/>
    </xf>
    <xf numFmtId="4" fontId="26" fillId="0" borderId="0" xfId="0" applyNumberFormat="1" applyFont="1" applyBorder="1" applyAlignment="1">
      <alignment vertical="center"/>
    </xf>
    <xf numFmtId="166" fontId="26" fillId="0" borderId="0" xfId="0" applyNumberFormat="1" applyFont="1" applyBorder="1" applyAlignment="1">
      <alignment vertical="center"/>
    </xf>
    <xf numFmtId="4" fontId="26" fillId="0" borderId="11" xfId="0" applyNumberFormat="1" applyFont="1" applyBorder="1" applyAlignment="1">
      <alignment vertical="center"/>
    </xf>
    <xf numFmtId="0" fontId="6" fillId="0" borderId="0" xfId="0" applyFont="1" applyAlignment="1">
      <alignment horizontal="left" vertical="center"/>
    </xf>
    <xf numFmtId="0" fontId="27" fillId="0" borderId="0" xfId="20" applyFont="1" applyAlignment="1">
      <alignment horizontal="center"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1" xfId="0" applyNumberFormat="1" applyFont="1" applyBorder="1" applyAlignment="1">
      <alignment vertical="center"/>
    </xf>
    <xf numFmtId="4" fontId="26" fillId="0" borderId="18" xfId="0" applyNumberFormat="1" applyFont="1" applyBorder="1" applyAlignment="1">
      <alignment vertical="center"/>
    </xf>
    <xf numFmtId="4" fontId="26" fillId="0" borderId="19" xfId="0" applyNumberFormat="1" applyFont="1" applyBorder="1" applyAlignment="1">
      <alignment vertical="center"/>
    </xf>
    <xf numFmtId="166" fontId="26" fillId="0" borderId="19" xfId="0" applyNumberFormat="1" applyFont="1" applyBorder="1" applyAlignment="1">
      <alignment vertical="center"/>
    </xf>
    <xf numFmtId="4" fontId="26" fillId="0" borderId="20" xfId="0" applyNumberFormat="1" applyFont="1" applyBorder="1" applyAlignment="1">
      <alignment vertical="center"/>
    </xf>
    <xf numFmtId="0" fontId="0" fillId="0" borderId="0" xfId="0" applyProtection="1">
      <protection/>
    </xf>
    <xf numFmtId="0" fontId="29"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6"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right" vertical="center"/>
    </xf>
    <xf numFmtId="0" fontId="5" fillId="3" borderId="6" xfId="0" applyFont="1" applyFill="1" applyBorder="1" applyAlignment="1">
      <alignment horizontal="center" vertical="center"/>
    </xf>
    <xf numFmtId="4" fontId="5" fillId="3" borderId="6" xfId="0" applyNumberFormat="1" applyFont="1" applyFill="1" applyBorder="1" applyAlignment="1">
      <alignment vertical="center"/>
    </xf>
    <xf numFmtId="0" fontId="0" fillId="3" borderId="12" xfId="0" applyFont="1" applyFill="1" applyBorder="1" applyAlignment="1">
      <alignment vertical="center"/>
    </xf>
    <xf numFmtId="0" fontId="20" fillId="3" borderId="0" xfId="0" applyFont="1" applyFill="1" applyAlignment="1">
      <alignment horizontal="left" vertical="center"/>
    </xf>
    <xf numFmtId="0" fontId="20" fillId="3"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0" fillId="3" borderId="13"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0" fillId="0" borderId="3" xfId="0" applyBorder="1" applyAlignment="1">
      <alignment horizontal="center" vertical="center" wrapText="1"/>
    </xf>
    <xf numFmtId="166" fontId="31" fillId="0" borderId="9" xfId="0" applyNumberFormat="1" applyFont="1" applyBorder="1" applyAlignment="1">
      <alignment/>
    </xf>
    <xf numFmtId="166" fontId="31" fillId="0" borderId="10" xfId="0" applyNumberFormat="1" applyFont="1" applyBorder="1" applyAlignment="1">
      <alignment/>
    </xf>
    <xf numFmtId="4" fontId="32"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1"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0" fillId="0" borderId="3" xfId="0" applyFont="1" applyBorder="1" applyAlignment="1" applyProtection="1">
      <alignment vertical="center"/>
      <protection locked="0"/>
    </xf>
    <xf numFmtId="4" fontId="20" fillId="0" borderId="21" xfId="0" applyNumberFormat="1" applyFont="1" applyBorder="1" applyAlignment="1" applyProtection="1">
      <alignment vertical="center"/>
      <protection locked="0"/>
    </xf>
    <xf numFmtId="0" fontId="21" fillId="0" borderId="17" xfId="0" applyFont="1" applyBorder="1" applyAlignment="1">
      <alignment horizontal="left" vertical="center"/>
    </xf>
    <xf numFmtId="0" fontId="21" fillId="0" borderId="0" xfId="0" applyFont="1" applyBorder="1" applyAlignment="1">
      <alignment horizontal="center" vertical="center"/>
    </xf>
    <xf numFmtId="166" fontId="21" fillId="0" borderId="0" xfId="0" applyNumberFormat="1" applyFont="1" applyBorder="1" applyAlignment="1">
      <alignment vertical="center"/>
    </xf>
    <xf numFmtId="166" fontId="21" fillId="0" borderId="11" xfId="0" applyNumberFormat="1" applyFont="1" applyBorder="1" applyAlignment="1">
      <alignment vertical="center"/>
    </xf>
    <xf numFmtId="0" fontId="20" fillId="0" borderId="0" xfId="0" applyFont="1" applyAlignment="1">
      <alignment horizontal="left" vertical="center"/>
    </xf>
    <xf numFmtId="4" fontId="0" fillId="0" borderId="0" xfId="0" applyNumberFormat="1" applyFont="1" applyAlignment="1">
      <alignment vertical="center"/>
    </xf>
    <xf numFmtId="0" fontId="0" fillId="0" borderId="17"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17" xfId="0" applyFont="1" applyBorder="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17" xfId="0" applyFont="1" applyBorder="1" applyAlignment="1">
      <alignment vertical="center"/>
    </xf>
    <xf numFmtId="0" fontId="11" fillId="0" borderId="0" xfId="0" applyFont="1" applyBorder="1" applyAlignment="1">
      <alignment vertical="center"/>
    </xf>
    <xf numFmtId="0" fontId="11" fillId="0" borderId="11"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17" xfId="0" applyFont="1" applyBorder="1" applyAlignment="1">
      <alignment vertical="center"/>
    </xf>
    <xf numFmtId="0" fontId="12" fillId="0" borderId="0" xfId="0" applyFont="1" applyBorder="1" applyAlignment="1">
      <alignment vertical="center"/>
    </xf>
    <xf numFmtId="0" fontId="12" fillId="0" borderId="11" xfId="0" applyFont="1" applyBorder="1" applyAlignment="1">
      <alignment vertical="center"/>
    </xf>
    <xf numFmtId="0" fontId="36" fillId="0" borderId="3" xfId="0" applyFont="1" applyBorder="1" applyAlignment="1">
      <alignment vertical="center"/>
    </xf>
    <xf numFmtId="0" fontId="35" fillId="0" borderId="17" xfId="0" applyFont="1" applyBorder="1" applyAlignment="1">
      <alignment horizontal="left" vertical="center"/>
    </xf>
    <xf numFmtId="0" fontId="35" fillId="0" borderId="0" xfId="0" applyFont="1" applyBorder="1" applyAlignment="1">
      <alignment horizontal="center" vertical="center"/>
    </xf>
    <xf numFmtId="0" fontId="0" fillId="0" borderId="18"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21" fillId="0" borderId="18" xfId="0" applyFont="1" applyBorder="1" applyAlignment="1">
      <alignment horizontal="left" vertical="center"/>
    </xf>
    <xf numFmtId="0" fontId="21" fillId="0" borderId="19" xfId="0" applyFont="1" applyBorder="1" applyAlignment="1">
      <alignment horizontal="center" vertical="center"/>
    </xf>
    <xf numFmtId="166" fontId="21" fillId="0" borderId="19" xfId="0" applyNumberFormat="1" applyFont="1" applyBorder="1" applyAlignment="1">
      <alignment vertical="center"/>
    </xf>
    <xf numFmtId="166" fontId="21" fillId="0" borderId="20" xfId="0" applyNumberFormat="1"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0" fillId="0" borderId="0" xfId="0" applyAlignment="1">
      <alignment vertical="top"/>
    </xf>
    <xf numFmtId="0" fontId="37" fillId="0" borderId="22" xfId="0" applyFont="1" applyBorder="1" applyAlignment="1">
      <alignment vertical="center" wrapText="1"/>
    </xf>
    <xf numFmtId="0" fontId="37" fillId="0" borderId="23" xfId="0" applyFont="1" applyBorder="1" applyAlignment="1">
      <alignment vertical="center" wrapText="1"/>
    </xf>
    <xf numFmtId="0" fontId="37" fillId="0" borderId="24" xfId="0" applyFont="1" applyBorder="1" applyAlignment="1">
      <alignment vertical="center" wrapText="1"/>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5" xfId="0" applyFont="1" applyBorder="1" applyAlignment="1">
      <alignment vertical="center" wrapText="1"/>
    </xf>
    <xf numFmtId="0" fontId="37" fillId="0" borderId="26" xfId="0" applyFont="1" applyBorder="1" applyAlignment="1">
      <alignment vertical="center" wrapText="1"/>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25"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49" fontId="40" fillId="0" borderId="0" xfId="0" applyNumberFormat="1" applyFont="1" applyBorder="1" applyAlignment="1">
      <alignment vertical="center" wrapText="1"/>
    </xf>
    <xf numFmtId="0" fontId="37" fillId="0" borderId="27" xfId="0" applyFont="1" applyBorder="1" applyAlignment="1">
      <alignment vertical="center" wrapText="1"/>
    </xf>
    <xf numFmtId="0" fontId="41" fillId="0" borderId="28" xfId="0" applyFont="1" applyBorder="1" applyAlignment="1">
      <alignment vertical="center" wrapText="1"/>
    </xf>
    <xf numFmtId="0" fontId="37" fillId="0" borderId="29" xfId="0" applyFont="1" applyBorder="1" applyAlignment="1">
      <alignment vertical="center" wrapText="1"/>
    </xf>
    <xf numFmtId="0" fontId="37" fillId="0" borderId="0" xfId="0" applyFont="1" applyBorder="1" applyAlignment="1">
      <alignment vertical="top"/>
    </xf>
    <xf numFmtId="0" fontId="37" fillId="0" borderId="0" xfId="0" applyFont="1" applyAlignment="1">
      <alignment vertical="top"/>
    </xf>
    <xf numFmtId="0" fontId="37" fillId="0" borderId="22" xfId="0" applyFont="1" applyBorder="1" applyAlignment="1">
      <alignment horizontal="left" vertical="center"/>
    </xf>
    <xf numFmtId="0" fontId="37" fillId="0" borderId="23" xfId="0" applyFont="1"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horizontal="center" vertical="center"/>
    </xf>
    <xf numFmtId="0" fontId="40" fillId="0" borderId="25" xfId="0" applyFont="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37" fillId="0" borderId="27" xfId="0" applyFont="1" applyBorder="1" applyAlignment="1">
      <alignment horizontal="left" vertical="center"/>
    </xf>
    <xf numFmtId="0" fontId="41" fillId="0" borderId="28" xfId="0" applyFont="1" applyBorder="1" applyAlignment="1">
      <alignment horizontal="left" vertical="center"/>
    </xf>
    <xf numFmtId="0" fontId="37" fillId="0" borderId="29" xfId="0" applyFont="1" applyBorder="1" applyAlignment="1">
      <alignment horizontal="left" vertical="center"/>
    </xf>
    <xf numFmtId="0" fontId="37"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37" fillId="0" borderId="0" xfId="0" applyFont="1" applyBorder="1" applyAlignment="1">
      <alignment horizontal="left" vertical="center" wrapText="1"/>
    </xf>
    <xf numFmtId="0" fontId="40" fillId="0" borderId="0" xfId="0" applyFont="1" applyBorder="1" applyAlignment="1">
      <alignment horizontal="center" vertical="center" wrapText="1"/>
    </xf>
    <xf numFmtId="0" fontId="37" fillId="0" borderId="22" xfId="0" applyFont="1" applyBorder="1" applyAlignment="1">
      <alignment horizontal="left"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6" xfId="0" applyFont="1" applyBorder="1" applyAlignment="1">
      <alignment horizontal="left" vertical="center"/>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40" fillId="0" borderId="29"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center" vertical="top"/>
    </xf>
    <xf numFmtId="0" fontId="40" fillId="0" borderId="27" xfId="0" applyFont="1" applyBorder="1" applyAlignment="1">
      <alignment horizontal="left" vertical="center"/>
    </xf>
    <xf numFmtId="0" fontId="40" fillId="0" borderId="29" xfId="0" applyFont="1" applyBorder="1" applyAlignment="1">
      <alignment horizontal="left"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Border="1" applyAlignment="1">
      <alignment vertical="top"/>
    </xf>
    <xf numFmtId="49" fontId="4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37" fillId="0" borderId="25" xfId="0" applyFont="1" applyBorder="1" applyAlignment="1">
      <alignment vertical="top"/>
    </xf>
    <xf numFmtId="0" fontId="37" fillId="0" borderId="26" xfId="0" applyFont="1" applyBorder="1" applyAlignment="1">
      <alignment vertical="top"/>
    </xf>
    <xf numFmtId="0" fontId="37" fillId="0" borderId="0" xfId="0" applyFont="1" applyBorder="1" applyAlignment="1">
      <alignment horizontal="center" vertical="center"/>
    </xf>
    <xf numFmtId="0" fontId="37" fillId="0" borderId="0" xfId="0" applyFont="1" applyBorder="1" applyAlignment="1">
      <alignment horizontal="left" vertical="top"/>
    </xf>
    <xf numFmtId="0" fontId="37" fillId="0" borderId="27" xfId="0" applyFont="1" applyBorder="1" applyAlignment="1">
      <alignment vertical="top"/>
    </xf>
    <xf numFmtId="0" fontId="37" fillId="0" borderId="28" xfId="0" applyFont="1" applyBorder="1" applyAlignment="1">
      <alignment vertical="top"/>
    </xf>
    <xf numFmtId="0" fontId="37" fillId="0" borderId="29" xfId="0" applyFont="1" applyBorder="1" applyAlignment="1">
      <alignment vertical="top"/>
    </xf>
    <xf numFmtId="0" fontId="0" fillId="4" borderId="0" xfId="0" applyFill="1" applyProtection="1">
      <protection locked="0"/>
    </xf>
    <xf numFmtId="0" fontId="3" fillId="4" borderId="0" xfId="0" applyFont="1" applyFill="1" applyAlignment="1" applyProtection="1">
      <alignment horizontal="left" vertical="center"/>
      <protection locked="0"/>
    </xf>
    <xf numFmtId="0" fontId="3" fillId="4" borderId="0" xfId="0" applyFont="1" applyFill="1" applyAlignment="1" applyProtection="1">
      <alignment horizontal="left" vertical="center"/>
      <protection locked="0"/>
    </xf>
    <xf numFmtId="0" fontId="5" fillId="2" borderId="30" xfId="0" applyFont="1" applyFill="1" applyBorder="1" applyAlignment="1">
      <alignment horizontal="left" vertical="center"/>
    </xf>
    <xf numFmtId="0" fontId="15" fillId="0" borderId="0" xfId="0" applyFont="1" applyAlignment="1">
      <alignment horizontal="left" vertical="center"/>
    </xf>
    <xf numFmtId="0" fontId="5" fillId="3" borderId="30" xfId="0" applyFont="1" applyFill="1" applyBorder="1" applyAlignment="1">
      <alignment horizontal="left" vertical="center"/>
    </xf>
    <xf numFmtId="0" fontId="0" fillId="0" borderId="0" xfId="0" applyFont="1" applyAlignment="1" applyProtection="1">
      <alignment vertical="center"/>
      <protection locked="0"/>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2" fillId="0" borderId="0" xfId="0" applyFont="1" applyAlignment="1" applyProtection="1">
      <alignment vertical="center"/>
      <protection locked="0"/>
    </xf>
    <xf numFmtId="0" fontId="9" fillId="0" borderId="0" xfId="0" applyFont="1" applyAlignment="1" applyProtection="1">
      <alignment/>
      <protection locked="0"/>
    </xf>
    <xf numFmtId="0" fontId="0" fillId="0" borderId="8" xfId="0" applyFont="1" applyBorder="1" applyAlignment="1" applyProtection="1">
      <alignment vertical="center"/>
      <protection locked="0"/>
    </xf>
    <xf numFmtId="0" fontId="22" fillId="0" borderId="0" xfId="0" applyFont="1" applyAlignment="1" applyProtection="1">
      <alignment horizontal="left" vertical="center"/>
      <protection/>
    </xf>
    <xf numFmtId="0" fontId="0" fillId="0" borderId="0" xfId="0" applyFont="1" applyAlignment="1" applyProtection="1">
      <alignment vertical="center"/>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horizontal="left"/>
      <protection/>
    </xf>
    <xf numFmtId="0" fontId="20" fillId="0" borderId="21" xfId="0" applyFont="1" applyBorder="1" applyAlignment="1" applyProtection="1">
      <alignment horizontal="center" vertical="center"/>
      <protection/>
    </xf>
    <xf numFmtId="49" fontId="20" fillId="0" borderId="21" xfId="0" applyNumberFormat="1" applyFont="1" applyBorder="1" applyAlignment="1" applyProtection="1">
      <alignment horizontal="left" vertical="center" wrapText="1"/>
      <protection/>
    </xf>
    <xf numFmtId="0" fontId="20" fillId="0" borderId="21" xfId="0" applyFont="1" applyBorder="1" applyAlignment="1" applyProtection="1">
      <alignment horizontal="left" vertical="center" wrapText="1"/>
      <protection/>
    </xf>
    <xf numFmtId="0" fontId="20" fillId="0" borderId="21" xfId="0" applyFont="1" applyBorder="1" applyAlignment="1" applyProtection="1">
      <alignment horizontal="center" vertical="center" wrapText="1"/>
      <protection/>
    </xf>
    <xf numFmtId="167" fontId="20" fillId="0" borderId="21" xfId="0" applyNumberFormat="1" applyFont="1" applyBorder="1" applyAlignment="1" applyProtection="1">
      <alignment vertical="center"/>
      <protection/>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35" fillId="0" borderId="21" xfId="0" applyFont="1" applyBorder="1" applyAlignment="1" applyProtection="1">
      <alignment horizontal="center" vertical="center"/>
      <protection/>
    </xf>
    <xf numFmtId="49" fontId="35" fillId="0" borderId="21" xfId="0" applyNumberFormat="1" applyFont="1" applyBorder="1" applyAlignment="1" applyProtection="1">
      <alignment horizontal="left" vertical="center" wrapText="1"/>
      <protection/>
    </xf>
    <xf numFmtId="0" fontId="35" fillId="0" borderId="21" xfId="0" applyFont="1" applyBorder="1" applyAlignment="1" applyProtection="1">
      <alignment horizontal="left" vertical="center" wrapText="1"/>
      <protection/>
    </xf>
    <xf numFmtId="0" fontId="35" fillId="0" borderId="21" xfId="0" applyFont="1" applyBorder="1" applyAlignment="1" applyProtection="1">
      <alignment horizontal="center" vertical="center" wrapText="1"/>
      <protection/>
    </xf>
    <xf numFmtId="167" fontId="35" fillId="0" borderId="21" xfId="0" applyNumberFormat="1" applyFont="1" applyBorder="1" applyAlignment="1" applyProtection="1">
      <alignment vertical="center"/>
      <protection/>
    </xf>
    <xf numFmtId="4" fontId="22" fillId="0" borderId="0" xfId="0" applyNumberFormat="1" applyFont="1" applyAlignment="1" applyProtection="1">
      <alignment/>
      <protection/>
    </xf>
    <xf numFmtId="4" fontId="7" fillId="0" borderId="0" xfId="0" applyNumberFormat="1" applyFont="1" applyAlignment="1" applyProtection="1">
      <alignment/>
      <protection/>
    </xf>
    <xf numFmtId="4" fontId="8" fillId="0" borderId="0" xfId="0" applyNumberFormat="1" applyFont="1" applyAlignment="1" applyProtection="1">
      <alignment/>
      <protection/>
    </xf>
    <xf numFmtId="4" fontId="20" fillId="0" borderId="21" xfId="0" applyNumberFormat="1" applyFont="1" applyBorder="1" applyAlignment="1" applyProtection="1">
      <alignment vertical="center"/>
      <protection/>
    </xf>
    <xf numFmtId="4" fontId="35" fillId="0" borderId="21" xfId="0" applyNumberFormat="1" applyFont="1" applyBorder="1" applyAlignment="1" applyProtection="1">
      <alignment vertical="center"/>
      <protection/>
    </xf>
    <xf numFmtId="4" fontId="20" fillId="4" borderId="21" xfId="0" applyNumberFormat="1" applyFont="1" applyFill="1" applyBorder="1" applyAlignment="1" applyProtection="1">
      <alignment vertical="center"/>
      <protection locked="0"/>
    </xf>
    <xf numFmtId="4" fontId="35" fillId="4" borderId="21" xfId="0" applyNumberFormat="1" applyFont="1" applyFill="1" applyBorder="1" applyAlignment="1" applyProtection="1">
      <alignment vertical="center"/>
      <protection locked="0"/>
    </xf>
    <xf numFmtId="0" fontId="0" fillId="0" borderId="3" xfId="0" applyFont="1" applyBorder="1" applyAlignment="1" applyProtection="1">
      <alignment vertical="center"/>
      <protection/>
    </xf>
    <xf numFmtId="0" fontId="9" fillId="0" borderId="3" xfId="0" applyFont="1" applyBorder="1" applyAlignment="1" applyProtection="1">
      <alignment/>
      <protection/>
    </xf>
    <xf numFmtId="0" fontId="11" fillId="0" borderId="3" xfId="0" applyFont="1" applyBorder="1" applyAlignment="1" applyProtection="1">
      <alignment vertical="center"/>
      <protection/>
    </xf>
    <xf numFmtId="0" fontId="12" fillId="0" borderId="3" xfId="0" applyFont="1" applyBorder="1" applyAlignment="1" applyProtection="1">
      <alignment vertical="center"/>
      <protection/>
    </xf>
    <xf numFmtId="0" fontId="10" fillId="0" borderId="3" xfId="0" applyFont="1" applyBorder="1" applyAlignment="1" applyProtection="1">
      <alignment vertical="center"/>
      <protection/>
    </xf>
    <xf numFmtId="0" fontId="0" fillId="0" borderId="7" xfId="0" applyFont="1" applyBorder="1" applyAlignment="1" applyProtection="1">
      <alignment vertical="center"/>
      <protection/>
    </xf>
    <xf numFmtId="0" fontId="0" fillId="0" borderId="8" xfId="0" applyFont="1" applyBorder="1" applyAlignment="1" applyProtection="1">
      <alignment vertical="center"/>
      <protection/>
    </xf>
    <xf numFmtId="0" fontId="14" fillId="5" borderId="0" xfId="0" applyFont="1" applyFill="1" applyAlignment="1">
      <alignment horizontal="center" vertical="center"/>
    </xf>
    <xf numFmtId="0" fontId="0" fillId="0" borderId="0" xfId="0"/>
    <xf numFmtId="164" fontId="2" fillId="0" borderId="0" xfId="0" applyNumberFormat="1" applyFont="1" applyAlignment="1">
      <alignment horizontal="left" vertical="center"/>
    </xf>
    <xf numFmtId="0" fontId="2" fillId="0" borderId="0" xfId="0" applyFont="1" applyAlignment="1">
      <alignment vertical="center"/>
    </xf>
    <xf numFmtId="4" fontId="17" fillId="0" borderId="0" xfId="0" applyNumberFormat="1" applyFont="1" applyAlignment="1">
      <alignment vertical="center"/>
    </xf>
    <xf numFmtId="4" fontId="5" fillId="2" borderId="6" xfId="0" applyNumberFormat="1" applyFont="1" applyFill="1" applyBorder="1" applyAlignment="1">
      <alignment vertical="center"/>
    </xf>
    <xf numFmtId="0" fontId="0" fillId="2" borderId="6" xfId="0" applyFont="1" applyFill="1" applyBorder="1" applyAlignment="1">
      <alignment vertical="center"/>
    </xf>
    <xf numFmtId="0" fontId="0" fillId="2" borderId="12" xfId="0" applyFont="1" applyFill="1" applyBorder="1" applyAlignment="1">
      <alignment vertical="center"/>
    </xf>
    <xf numFmtId="0" fontId="5" fillId="2" borderId="6" xfId="0" applyFont="1" applyFill="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3" fillId="0" borderId="0" xfId="0" applyFont="1" applyAlignment="1">
      <alignment horizontal="left" vertical="center" wrapText="1"/>
    </xf>
    <xf numFmtId="4" fontId="16"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24" fillId="0" borderId="0" xfId="0" applyFont="1" applyAlignment="1">
      <alignment horizontal="left" vertical="center" wrapText="1"/>
    </xf>
    <xf numFmtId="4" fontId="25" fillId="0" borderId="0" xfId="0" applyNumberFormat="1" applyFont="1" applyAlignment="1">
      <alignment vertical="center"/>
    </xf>
    <xf numFmtId="0" fontId="25" fillId="0" borderId="0" xfId="0" applyFont="1" applyAlignment="1">
      <alignment vertical="center"/>
    </xf>
    <xf numFmtId="4" fontId="22" fillId="0" borderId="0" xfId="0" applyNumberFormat="1" applyFont="1" applyAlignment="1">
      <alignment horizontal="right" vertical="center"/>
    </xf>
    <xf numFmtId="4" fontId="22" fillId="0" borderId="0" xfId="0" applyNumberFormat="1" applyFont="1" applyAlignment="1">
      <alignment vertical="center"/>
    </xf>
    <xf numFmtId="0" fontId="28" fillId="0" borderId="0" xfId="0" applyFont="1" applyAlignment="1">
      <alignment horizontal="left" vertical="center" wrapText="1"/>
    </xf>
    <xf numFmtId="4" fontId="8" fillId="0" borderId="0" xfId="0" applyNumberFormat="1" applyFont="1" applyAlignment="1">
      <alignment vertical="center"/>
    </xf>
    <xf numFmtId="0" fontId="8" fillId="0" borderId="0" xfId="0" applyFont="1" applyAlignment="1">
      <alignment vertical="center"/>
    </xf>
    <xf numFmtId="0" fontId="20" fillId="3" borderId="30" xfId="0" applyFont="1" applyFill="1" applyBorder="1" applyAlignment="1">
      <alignment horizontal="center" vertical="center"/>
    </xf>
    <xf numFmtId="0" fontId="20" fillId="3" borderId="6" xfId="0" applyFont="1" applyFill="1" applyBorder="1" applyAlignment="1">
      <alignment horizontal="left" vertical="center"/>
    </xf>
    <xf numFmtId="0" fontId="20" fillId="3" borderId="6" xfId="0" applyFont="1" applyFill="1" applyBorder="1" applyAlignment="1">
      <alignment horizontal="center" vertical="center"/>
    </xf>
    <xf numFmtId="0" fontId="20" fillId="3" borderId="6" xfId="0" applyFont="1" applyFill="1" applyBorder="1" applyAlignment="1">
      <alignment horizontal="right" vertical="center"/>
    </xf>
    <xf numFmtId="4" fontId="25" fillId="0" borderId="0" xfId="0" applyNumberFormat="1"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9" fillId="0" borderId="16" xfId="0" applyFont="1" applyBorder="1" applyAlignment="1">
      <alignment horizontal="center" vertical="center"/>
    </xf>
    <xf numFmtId="0" fontId="19" fillId="0" borderId="9" xfId="0" applyFont="1" applyBorder="1" applyAlignment="1">
      <alignment horizontal="left" vertical="center"/>
    </xf>
    <xf numFmtId="0" fontId="18" fillId="0" borderId="17" xfId="0" applyFont="1" applyBorder="1" applyAlignment="1">
      <alignment horizontal="left" vertical="center"/>
    </xf>
    <xf numFmtId="0" fontId="18" fillId="0" borderId="0" xfId="0" applyFont="1" applyBorder="1" applyAlignment="1">
      <alignment horizontal="left" vertical="center"/>
    </xf>
    <xf numFmtId="0" fontId="2" fillId="0" borderId="0" xfId="0" applyFont="1" applyAlignment="1">
      <alignment horizontal="left" vertical="center" wrapText="1"/>
    </xf>
    <xf numFmtId="0" fontId="0" fillId="0" borderId="0" xfId="0" applyFont="1" applyAlignment="1">
      <alignment vertical="center"/>
    </xf>
    <xf numFmtId="0" fontId="2" fillId="0" borderId="0" xfId="0" applyFont="1" applyAlignment="1">
      <alignment horizontal="left" vertical="center"/>
    </xf>
    <xf numFmtId="0" fontId="40" fillId="0" borderId="0" xfId="0" applyFont="1" applyBorder="1" applyAlignment="1">
      <alignment horizontal="left" vertical="center" wrapText="1"/>
    </xf>
    <xf numFmtId="0" fontId="38" fillId="0" borderId="0" xfId="0" applyFont="1" applyBorder="1" applyAlignment="1">
      <alignment horizontal="center" vertical="center"/>
    </xf>
    <xf numFmtId="0" fontId="38" fillId="0" borderId="0" xfId="0" applyFont="1" applyBorder="1" applyAlignment="1">
      <alignment horizontal="center" vertical="center" wrapText="1"/>
    </xf>
    <xf numFmtId="0" fontId="39" fillId="0" borderId="28" xfId="0" applyFont="1" applyBorder="1" applyAlignment="1">
      <alignment horizontal="left" wrapText="1"/>
    </xf>
    <xf numFmtId="49" fontId="40" fillId="0" borderId="0" xfId="0" applyNumberFormat="1"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left" vertical="center"/>
    </xf>
    <xf numFmtId="0" fontId="39" fillId="0" borderId="28"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0"/>
  <sheetViews>
    <sheetView showGridLines="0" workbookViewId="0" topLeftCell="A1">
      <selection activeCell="AN52" sqref="AN52:AP52"/>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05" t="s">
        <v>6</v>
      </c>
      <c r="AS2" s="306"/>
      <c r="AT2" s="306"/>
      <c r="AU2" s="306"/>
      <c r="AV2" s="306"/>
      <c r="AW2" s="306"/>
      <c r="AX2" s="306"/>
      <c r="AY2" s="306"/>
      <c r="AZ2" s="306"/>
      <c r="BA2" s="306"/>
      <c r="BB2" s="306"/>
      <c r="BC2" s="306"/>
      <c r="BD2" s="306"/>
      <c r="BE2" s="306"/>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1"/>
      <c r="D4" s="22" t="s">
        <v>1632</v>
      </c>
      <c r="AR4" s="21"/>
      <c r="AS4" s="23" t="s">
        <v>10</v>
      </c>
      <c r="BS4" s="18" t="s">
        <v>11</v>
      </c>
    </row>
    <row r="5" spans="2:71" s="1" customFormat="1" ht="12" customHeight="1">
      <c r="B5" s="21"/>
      <c r="D5" s="24" t="s">
        <v>12</v>
      </c>
      <c r="K5" s="314" t="s">
        <v>1633</v>
      </c>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R5" s="21"/>
      <c r="BS5" s="18" t="s">
        <v>7</v>
      </c>
    </row>
    <row r="6" spans="2:71" s="1" customFormat="1" ht="36.95" customHeight="1">
      <c r="B6" s="21"/>
      <c r="D6" s="26" t="s">
        <v>13</v>
      </c>
      <c r="K6" s="315" t="s">
        <v>14</v>
      </c>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R6" s="21"/>
      <c r="BS6" s="18" t="s">
        <v>7</v>
      </c>
    </row>
    <row r="7" spans="2:71" s="1" customFormat="1" ht="12" customHeight="1">
      <c r="B7" s="21"/>
      <c r="D7" s="27" t="s">
        <v>15</v>
      </c>
      <c r="K7" s="25" t="s">
        <v>3</v>
      </c>
      <c r="AK7" s="27" t="s">
        <v>16</v>
      </c>
      <c r="AN7" s="25" t="s">
        <v>3</v>
      </c>
      <c r="AR7" s="21"/>
      <c r="BS7" s="18" t="s">
        <v>7</v>
      </c>
    </row>
    <row r="8" spans="2:71" s="1" customFormat="1" ht="12" customHeight="1">
      <c r="B8" s="21"/>
      <c r="D8" s="27" t="s">
        <v>17</v>
      </c>
      <c r="K8" s="25" t="s">
        <v>18</v>
      </c>
      <c r="AK8" s="27" t="s">
        <v>19</v>
      </c>
      <c r="AN8" s="251" t="s">
        <v>20</v>
      </c>
      <c r="AR8" s="21"/>
      <c r="BS8" s="18" t="s">
        <v>7</v>
      </c>
    </row>
    <row r="9" spans="2:71" s="1" customFormat="1" ht="14.45" customHeight="1">
      <c r="B9" s="21"/>
      <c r="AR9" s="21"/>
      <c r="BS9" s="18" t="s">
        <v>7</v>
      </c>
    </row>
    <row r="10" spans="2:71" s="1" customFormat="1" ht="12" customHeight="1">
      <c r="B10" s="21"/>
      <c r="D10" s="27" t="s">
        <v>21</v>
      </c>
      <c r="AK10" s="27" t="s">
        <v>22</v>
      </c>
      <c r="AN10" s="25" t="s">
        <v>23</v>
      </c>
      <c r="AR10" s="21"/>
      <c r="BS10" s="18" t="s">
        <v>7</v>
      </c>
    </row>
    <row r="11" spans="2:71" s="1" customFormat="1" ht="18.4" customHeight="1">
      <c r="B11" s="21"/>
      <c r="E11" s="25" t="s">
        <v>24</v>
      </c>
      <c r="AK11" s="27" t="s">
        <v>25</v>
      </c>
      <c r="AN11" s="25" t="s">
        <v>3</v>
      </c>
      <c r="AR11" s="21"/>
      <c r="BS11" s="18" t="s">
        <v>7</v>
      </c>
    </row>
    <row r="12" spans="2:71" s="1" customFormat="1" ht="6.95" customHeight="1">
      <c r="B12" s="21"/>
      <c r="AR12" s="21"/>
      <c r="BS12" s="18" t="s">
        <v>7</v>
      </c>
    </row>
    <row r="13" spans="2:71" s="1" customFormat="1" ht="12" customHeight="1">
      <c r="B13" s="21"/>
      <c r="D13" s="27" t="s">
        <v>26</v>
      </c>
      <c r="K13" s="250" t="s">
        <v>1634</v>
      </c>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K13" s="27" t="s">
        <v>22</v>
      </c>
      <c r="AN13" s="252" t="s">
        <v>1634</v>
      </c>
      <c r="AR13" s="21"/>
      <c r="BS13" s="18" t="s">
        <v>7</v>
      </c>
    </row>
    <row r="14" spans="2:71" ht="12.75">
      <c r="B14" s="21"/>
      <c r="E14" s="25" t="s">
        <v>27</v>
      </c>
      <c r="AK14" s="27" t="s">
        <v>25</v>
      </c>
      <c r="AN14" s="252" t="s">
        <v>1634</v>
      </c>
      <c r="AR14" s="21"/>
      <c r="BS14" s="18" t="s">
        <v>7</v>
      </c>
    </row>
    <row r="15" spans="2:71" s="1" customFormat="1" ht="6.95" customHeight="1">
      <c r="B15" s="21"/>
      <c r="AR15" s="21"/>
      <c r="BS15" s="18" t="s">
        <v>4</v>
      </c>
    </row>
    <row r="16" spans="2:71" s="1" customFormat="1" ht="12" customHeight="1">
      <c r="B16" s="21"/>
      <c r="D16" s="27" t="s">
        <v>28</v>
      </c>
      <c r="AK16" s="27" t="s">
        <v>22</v>
      </c>
      <c r="AN16" s="25" t="s">
        <v>29</v>
      </c>
      <c r="AR16" s="21"/>
      <c r="BS16" s="18" t="s">
        <v>4</v>
      </c>
    </row>
    <row r="17" spans="2:71" s="1" customFormat="1" ht="18.4" customHeight="1">
      <c r="B17" s="21"/>
      <c r="E17" s="25" t="s">
        <v>30</v>
      </c>
      <c r="AK17" s="27" t="s">
        <v>25</v>
      </c>
      <c r="AN17" s="25" t="s">
        <v>3</v>
      </c>
      <c r="AR17" s="21"/>
      <c r="BS17" s="18" t="s">
        <v>31</v>
      </c>
    </row>
    <row r="18" spans="2:71" s="1" customFormat="1" ht="6.95" customHeight="1">
      <c r="B18" s="21"/>
      <c r="AR18" s="21"/>
      <c r="BS18" s="18" t="s">
        <v>7</v>
      </c>
    </row>
    <row r="19" spans="2:71" s="1" customFormat="1" ht="12" customHeight="1">
      <c r="B19" s="21"/>
      <c r="D19" s="27" t="s">
        <v>32</v>
      </c>
      <c r="AK19" s="27" t="s">
        <v>22</v>
      </c>
      <c r="AN19" s="25" t="s">
        <v>33</v>
      </c>
      <c r="AR19" s="21"/>
      <c r="BS19" s="18" t="s">
        <v>7</v>
      </c>
    </row>
    <row r="20" spans="2:71" s="1" customFormat="1" ht="18.4" customHeight="1">
      <c r="B20" s="21"/>
      <c r="E20" s="25" t="s">
        <v>34</v>
      </c>
      <c r="AK20" s="27" t="s">
        <v>25</v>
      </c>
      <c r="AN20" s="25" t="s">
        <v>35</v>
      </c>
      <c r="AR20" s="21"/>
      <c r="BS20" s="18" t="s">
        <v>4</v>
      </c>
    </row>
    <row r="21" spans="2:44" s="1" customFormat="1" ht="6.95" customHeight="1">
      <c r="B21" s="21"/>
      <c r="AR21" s="21"/>
    </row>
    <row r="22" spans="2:44" s="1" customFormat="1" ht="12" customHeight="1">
      <c r="B22" s="21"/>
      <c r="D22" s="27" t="s">
        <v>36</v>
      </c>
      <c r="AR22" s="21"/>
    </row>
    <row r="23" spans="2:44" s="1" customFormat="1" ht="47.25" customHeight="1">
      <c r="B23" s="21"/>
      <c r="E23" s="316" t="s">
        <v>37</v>
      </c>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R23" s="21"/>
    </row>
    <row r="24" spans="2:44" s="1" customFormat="1" ht="6.95" customHeight="1">
      <c r="B24" s="21"/>
      <c r="AR24" s="21"/>
    </row>
    <row r="25" spans="2:44" s="1" customFormat="1" ht="6.95" customHeight="1">
      <c r="B25" s="21"/>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R25" s="21"/>
    </row>
    <row r="26" spans="1:57" s="2" customFormat="1" ht="25.9" customHeight="1">
      <c r="A26" s="30"/>
      <c r="B26" s="31"/>
      <c r="C26" s="30"/>
      <c r="D26" s="32" t="s">
        <v>38</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17">
        <f>ROUND(AG54,2)</f>
        <v>0</v>
      </c>
      <c r="AL26" s="318"/>
      <c r="AM26" s="318"/>
      <c r="AN26" s="318"/>
      <c r="AO26" s="318"/>
      <c r="AP26" s="30"/>
      <c r="AQ26" s="30"/>
      <c r="AR26" s="31"/>
      <c r="BE26" s="30"/>
    </row>
    <row r="27" spans="1:57" s="2" customFormat="1" ht="6.95" customHeight="1">
      <c r="A27" s="30"/>
      <c r="B27" s="31"/>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1"/>
      <c r="BE27" s="30"/>
    </row>
    <row r="28" spans="1:57" s="2" customFormat="1" ht="12.75">
      <c r="A28" s="30"/>
      <c r="B28" s="31"/>
      <c r="C28" s="30"/>
      <c r="D28" s="30"/>
      <c r="E28" s="30"/>
      <c r="F28" s="30"/>
      <c r="G28" s="30"/>
      <c r="H28" s="30"/>
      <c r="I28" s="30"/>
      <c r="J28" s="30"/>
      <c r="K28" s="30"/>
      <c r="L28" s="319" t="s">
        <v>39</v>
      </c>
      <c r="M28" s="319"/>
      <c r="N28" s="319"/>
      <c r="O28" s="319"/>
      <c r="P28" s="319"/>
      <c r="Q28" s="30"/>
      <c r="R28" s="30"/>
      <c r="S28" s="30"/>
      <c r="T28" s="30"/>
      <c r="U28" s="30"/>
      <c r="V28" s="30"/>
      <c r="W28" s="319" t="s">
        <v>40</v>
      </c>
      <c r="X28" s="319"/>
      <c r="Y28" s="319"/>
      <c r="Z28" s="319"/>
      <c r="AA28" s="319"/>
      <c r="AB28" s="319"/>
      <c r="AC28" s="319"/>
      <c r="AD28" s="319"/>
      <c r="AE28" s="319"/>
      <c r="AF28" s="30"/>
      <c r="AG28" s="30"/>
      <c r="AH28" s="30"/>
      <c r="AI28" s="30"/>
      <c r="AJ28" s="30"/>
      <c r="AK28" s="319"/>
      <c r="AL28" s="319"/>
      <c r="AM28" s="319"/>
      <c r="AN28" s="319"/>
      <c r="AO28" s="319"/>
      <c r="AP28" s="30"/>
      <c r="AQ28" s="30"/>
      <c r="AR28" s="31"/>
      <c r="BE28" s="30"/>
    </row>
    <row r="29" spans="2:44" s="3" customFormat="1" ht="14.45" customHeight="1" hidden="1">
      <c r="B29" s="35"/>
      <c r="D29" s="27" t="s">
        <v>41</v>
      </c>
      <c r="F29" s="27" t="s">
        <v>42</v>
      </c>
      <c r="L29" s="307">
        <v>0.21</v>
      </c>
      <c r="M29" s="308"/>
      <c r="N29" s="308"/>
      <c r="O29" s="308"/>
      <c r="P29" s="308"/>
      <c r="W29" s="309">
        <f>ROUND(AZ54,2)</f>
        <v>0</v>
      </c>
      <c r="X29" s="308"/>
      <c r="Y29" s="308"/>
      <c r="Z29" s="308"/>
      <c r="AA29" s="308"/>
      <c r="AB29" s="308"/>
      <c r="AC29" s="308"/>
      <c r="AD29" s="308"/>
      <c r="AE29" s="308"/>
      <c r="AK29" s="309"/>
      <c r="AL29" s="308"/>
      <c r="AM29" s="308"/>
      <c r="AN29" s="308"/>
      <c r="AO29" s="308"/>
      <c r="AR29" s="35"/>
    </row>
    <row r="30" spans="2:44" s="3" customFormat="1" ht="14.45" customHeight="1" hidden="1">
      <c r="B30" s="35"/>
      <c r="F30" s="27" t="s">
        <v>43</v>
      </c>
      <c r="L30" s="307">
        <v>0.15</v>
      </c>
      <c r="M30" s="308"/>
      <c r="N30" s="308"/>
      <c r="O30" s="308"/>
      <c r="P30" s="308"/>
      <c r="W30" s="309">
        <f>ROUND(BA54,2)</f>
        <v>0</v>
      </c>
      <c r="X30" s="308"/>
      <c r="Y30" s="308"/>
      <c r="Z30" s="308"/>
      <c r="AA30" s="308"/>
      <c r="AB30" s="308"/>
      <c r="AC30" s="308"/>
      <c r="AD30" s="308"/>
      <c r="AE30" s="308"/>
      <c r="AK30" s="309"/>
      <c r="AL30" s="308"/>
      <c r="AM30" s="308"/>
      <c r="AN30" s="308"/>
      <c r="AO30" s="308"/>
      <c r="AR30" s="35"/>
    </row>
    <row r="31" spans="2:44" s="3" customFormat="1" ht="14.45" customHeight="1">
      <c r="B31" s="35"/>
      <c r="D31" s="36" t="s">
        <v>41</v>
      </c>
      <c r="F31" s="27" t="s">
        <v>44</v>
      </c>
      <c r="L31" s="307">
        <v>0.21</v>
      </c>
      <c r="M31" s="308"/>
      <c r="N31" s="308"/>
      <c r="O31" s="308"/>
      <c r="P31" s="308"/>
      <c r="W31" s="309">
        <f>ROUND(BB54,2)</f>
        <v>0</v>
      </c>
      <c r="X31" s="308"/>
      <c r="Y31" s="308"/>
      <c r="Z31" s="308"/>
      <c r="AA31" s="308"/>
      <c r="AB31" s="308"/>
      <c r="AC31" s="308"/>
      <c r="AD31" s="308"/>
      <c r="AE31" s="308"/>
      <c r="AK31" s="309"/>
      <c r="AL31" s="308"/>
      <c r="AM31" s="308"/>
      <c r="AN31" s="308"/>
      <c r="AO31" s="308"/>
      <c r="AR31" s="35"/>
    </row>
    <row r="32" spans="2:44" s="3" customFormat="1" ht="14.45" customHeight="1">
      <c r="B32" s="35"/>
      <c r="F32" s="27" t="s">
        <v>45</v>
      </c>
      <c r="L32" s="307">
        <v>0.15</v>
      </c>
      <c r="M32" s="308"/>
      <c r="N32" s="308"/>
      <c r="O32" s="308"/>
      <c r="P32" s="308"/>
      <c r="W32" s="309">
        <f>ROUND(BC54,2)</f>
        <v>0</v>
      </c>
      <c r="X32" s="308"/>
      <c r="Y32" s="308"/>
      <c r="Z32" s="308"/>
      <c r="AA32" s="308"/>
      <c r="AB32" s="308"/>
      <c r="AC32" s="308"/>
      <c r="AD32" s="308"/>
      <c r="AE32" s="308"/>
      <c r="AK32" s="309"/>
      <c r="AL32" s="308"/>
      <c r="AM32" s="308"/>
      <c r="AN32" s="308"/>
      <c r="AO32" s="308"/>
      <c r="AR32" s="35"/>
    </row>
    <row r="33" spans="2:44" s="3" customFormat="1" ht="14.45" customHeight="1" hidden="1">
      <c r="B33" s="35"/>
      <c r="F33" s="27" t="s">
        <v>46</v>
      </c>
      <c r="L33" s="307">
        <v>0</v>
      </c>
      <c r="M33" s="308"/>
      <c r="N33" s="308"/>
      <c r="O33" s="308"/>
      <c r="P33" s="308"/>
      <c r="W33" s="309">
        <f>ROUND(BD54,2)</f>
        <v>0</v>
      </c>
      <c r="X33" s="308"/>
      <c r="Y33" s="308"/>
      <c r="Z33" s="308"/>
      <c r="AA33" s="308"/>
      <c r="AB33" s="308"/>
      <c r="AC33" s="308"/>
      <c r="AD33" s="308"/>
      <c r="AE33" s="308"/>
      <c r="AK33" s="309">
        <v>0</v>
      </c>
      <c r="AL33" s="308"/>
      <c r="AM33" s="308"/>
      <c r="AN33" s="308"/>
      <c r="AO33" s="308"/>
      <c r="AR33" s="35"/>
    </row>
    <row r="34" spans="1:57" s="2" customFormat="1" ht="6.95" customHeight="1">
      <c r="A34" s="30"/>
      <c r="B34" s="3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1"/>
      <c r="BE34" s="30"/>
    </row>
    <row r="35" spans="1:57" s="2" customFormat="1" ht="25.9" customHeight="1">
      <c r="A35" s="30"/>
      <c r="B35" s="31"/>
      <c r="C35" s="37"/>
      <c r="D35" s="253" t="s">
        <v>1581</v>
      </c>
      <c r="E35" s="38"/>
      <c r="F35" s="38"/>
      <c r="G35" s="38"/>
      <c r="H35" s="38"/>
      <c r="I35" s="38"/>
      <c r="J35" s="38"/>
      <c r="K35" s="38"/>
      <c r="L35" s="38"/>
      <c r="M35" s="38"/>
      <c r="N35" s="38"/>
      <c r="O35" s="38"/>
      <c r="P35" s="38"/>
      <c r="Q35" s="38"/>
      <c r="R35" s="38"/>
      <c r="S35" s="38"/>
      <c r="T35" s="39" t="s">
        <v>48</v>
      </c>
      <c r="U35" s="38"/>
      <c r="V35" s="38"/>
      <c r="W35" s="38"/>
      <c r="X35" s="313" t="s">
        <v>49</v>
      </c>
      <c r="Y35" s="311"/>
      <c r="Z35" s="311"/>
      <c r="AA35" s="311"/>
      <c r="AB35" s="311"/>
      <c r="AC35" s="38"/>
      <c r="AD35" s="38"/>
      <c r="AE35" s="38"/>
      <c r="AF35" s="38"/>
      <c r="AG35" s="38"/>
      <c r="AH35" s="38"/>
      <c r="AI35" s="38"/>
      <c r="AJ35" s="38"/>
      <c r="AK35" s="310">
        <f>SUM(AK26:AK33)</f>
        <v>0</v>
      </c>
      <c r="AL35" s="311"/>
      <c r="AM35" s="311"/>
      <c r="AN35" s="311"/>
      <c r="AO35" s="312"/>
      <c r="AP35" s="37"/>
      <c r="AQ35" s="37"/>
      <c r="AR35" s="31"/>
      <c r="BE35" s="30"/>
    </row>
    <row r="36" spans="1:57" s="2" customFormat="1" ht="6.95" customHeight="1">
      <c r="A36" s="30"/>
      <c r="B36" s="3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1"/>
      <c r="BE36" s="30"/>
    </row>
    <row r="37" spans="1:57" s="2" customFormat="1" ht="6.95" customHeight="1">
      <c r="A37" s="30"/>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31"/>
      <c r="BE37" s="30"/>
    </row>
    <row r="41" spans="1:57" s="2" customFormat="1" ht="6.95" customHeight="1">
      <c r="A41" s="30"/>
      <c r="B41" s="42"/>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31"/>
      <c r="BE41" s="30"/>
    </row>
    <row r="42" spans="1:57" s="2" customFormat="1" ht="24.95" customHeight="1">
      <c r="A42" s="30"/>
      <c r="B42" s="31"/>
      <c r="C42" s="22" t="s">
        <v>50</v>
      </c>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1"/>
      <c r="BE42" s="30"/>
    </row>
    <row r="43" spans="1:57" s="2" customFormat="1" ht="6.95" customHeight="1">
      <c r="A43" s="30"/>
      <c r="B43" s="31"/>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1"/>
      <c r="BE43" s="30"/>
    </row>
    <row r="44" spans="2:44" s="4" customFormat="1" ht="12" customHeight="1">
      <c r="B44" s="44"/>
      <c r="C44" s="27" t="s">
        <v>12</v>
      </c>
      <c r="L44" s="4" t="str">
        <f>K5</f>
        <v>A1376</v>
      </c>
      <c r="AR44" s="44"/>
    </row>
    <row r="45" spans="2:44" s="5" customFormat="1" ht="36.95" customHeight="1">
      <c r="B45" s="45"/>
      <c r="C45" s="46" t="s">
        <v>13</v>
      </c>
      <c r="L45" s="333" t="str">
        <f>K6</f>
        <v>Snižování energetické náročnosti objektu správní budovy střediska Kohinoor PKÚ s.p.</v>
      </c>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R45" s="45"/>
    </row>
    <row r="46" spans="1:57" s="2" customFormat="1" ht="6.95" customHeight="1">
      <c r="A46" s="30"/>
      <c r="B46" s="31"/>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1"/>
      <c r="BE46" s="30"/>
    </row>
    <row r="47" spans="1:57" s="2" customFormat="1" ht="12" customHeight="1">
      <c r="A47" s="30"/>
      <c r="B47" s="31"/>
      <c r="C47" s="27" t="s">
        <v>17</v>
      </c>
      <c r="D47" s="30"/>
      <c r="E47" s="30"/>
      <c r="F47" s="30"/>
      <c r="G47" s="30"/>
      <c r="H47" s="30"/>
      <c r="I47" s="30"/>
      <c r="J47" s="30"/>
      <c r="K47" s="30"/>
      <c r="L47" s="47" t="str">
        <f>IF(K8="","",K8)</f>
        <v>Mariánské Radčice</v>
      </c>
      <c r="M47" s="30"/>
      <c r="N47" s="30"/>
      <c r="O47" s="30"/>
      <c r="P47" s="30"/>
      <c r="Q47" s="30"/>
      <c r="R47" s="30"/>
      <c r="S47" s="30"/>
      <c r="T47" s="30"/>
      <c r="U47" s="30"/>
      <c r="V47" s="30"/>
      <c r="W47" s="30"/>
      <c r="X47" s="30"/>
      <c r="Y47" s="30"/>
      <c r="Z47" s="30"/>
      <c r="AA47" s="30"/>
      <c r="AB47" s="30"/>
      <c r="AC47" s="30"/>
      <c r="AD47" s="30"/>
      <c r="AE47" s="30"/>
      <c r="AF47" s="30"/>
      <c r="AG47" s="30"/>
      <c r="AH47" s="30"/>
      <c r="AI47" s="27" t="s">
        <v>19</v>
      </c>
      <c r="AJ47" s="30"/>
      <c r="AK47" s="30"/>
      <c r="AL47" s="30"/>
      <c r="AM47" s="335" t="str">
        <f>IF(AN8="","",AN8)</f>
        <v>28. 8. 2018</v>
      </c>
      <c r="AN47" s="335"/>
      <c r="AO47" s="30"/>
      <c r="AP47" s="30"/>
      <c r="AQ47" s="30"/>
      <c r="AR47" s="31"/>
      <c r="BE47" s="30"/>
    </row>
    <row r="48" spans="1:57" s="2" customFormat="1" ht="6.95" customHeight="1">
      <c r="A48" s="30"/>
      <c r="B48" s="31"/>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1"/>
      <c r="BE48" s="30"/>
    </row>
    <row r="49" spans="1:57" s="2" customFormat="1" ht="15.2" customHeight="1">
      <c r="A49" s="30"/>
      <c r="B49" s="31"/>
      <c r="C49" s="27" t="s">
        <v>21</v>
      </c>
      <c r="D49" s="30"/>
      <c r="E49" s="30"/>
      <c r="F49" s="30"/>
      <c r="G49" s="30"/>
      <c r="H49" s="30"/>
      <c r="I49" s="30"/>
      <c r="J49" s="30"/>
      <c r="K49" s="30"/>
      <c r="L49" s="4" t="str">
        <f>IF(E11="","",E11)</f>
        <v>Palivový kombinát Ústí s.p.</v>
      </c>
      <c r="M49" s="30"/>
      <c r="N49" s="30"/>
      <c r="O49" s="30"/>
      <c r="P49" s="30"/>
      <c r="Q49" s="30"/>
      <c r="R49" s="30"/>
      <c r="S49" s="30"/>
      <c r="T49" s="30"/>
      <c r="U49" s="30"/>
      <c r="V49" s="30"/>
      <c r="W49" s="30"/>
      <c r="X49" s="30"/>
      <c r="Y49" s="30"/>
      <c r="Z49" s="30"/>
      <c r="AA49" s="30"/>
      <c r="AB49" s="30"/>
      <c r="AC49" s="30"/>
      <c r="AD49" s="30"/>
      <c r="AE49" s="30"/>
      <c r="AF49" s="30"/>
      <c r="AG49" s="30"/>
      <c r="AH49" s="30"/>
      <c r="AI49" s="27" t="s">
        <v>28</v>
      </c>
      <c r="AJ49" s="30"/>
      <c r="AK49" s="30"/>
      <c r="AL49" s="30"/>
      <c r="AM49" s="336" t="str">
        <f>IF(E17="","",E17)</f>
        <v>DRAKISA s.r.o.</v>
      </c>
      <c r="AN49" s="337"/>
      <c r="AO49" s="337"/>
      <c r="AP49" s="337"/>
      <c r="AQ49" s="30"/>
      <c r="AR49" s="31"/>
      <c r="AS49" s="338" t="s">
        <v>51</v>
      </c>
      <c r="AT49" s="339"/>
      <c r="AU49" s="49"/>
      <c r="AV49" s="49"/>
      <c r="AW49" s="49"/>
      <c r="AX49" s="49"/>
      <c r="AY49" s="49"/>
      <c r="AZ49" s="49"/>
      <c r="BA49" s="49"/>
      <c r="BB49" s="49"/>
      <c r="BC49" s="49"/>
      <c r="BD49" s="50"/>
      <c r="BE49" s="30"/>
    </row>
    <row r="50" spans="1:57" s="2" customFormat="1" ht="25.7" customHeight="1">
      <c r="A50" s="30"/>
      <c r="B50" s="31"/>
      <c r="C50" s="27" t="s">
        <v>26</v>
      </c>
      <c r="D50" s="30"/>
      <c r="E50" s="30"/>
      <c r="F50" s="30"/>
      <c r="G50" s="30"/>
      <c r="H50" s="30"/>
      <c r="I50" s="30"/>
      <c r="J50" s="30"/>
      <c r="K50" s="30"/>
      <c r="L50" s="4" t="str">
        <f>IF(E14="","",E14)</f>
        <v xml:space="preserve"> </v>
      </c>
      <c r="M50" s="30"/>
      <c r="N50" s="30"/>
      <c r="O50" s="30"/>
      <c r="P50" s="30"/>
      <c r="Q50" s="30"/>
      <c r="R50" s="30"/>
      <c r="S50" s="30"/>
      <c r="T50" s="30"/>
      <c r="U50" s="30"/>
      <c r="V50" s="30"/>
      <c r="W50" s="30"/>
      <c r="X50" s="30"/>
      <c r="Y50" s="30"/>
      <c r="Z50" s="30"/>
      <c r="AA50" s="30"/>
      <c r="AB50" s="30"/>
      <c r="AC50" s="30"/>
      <c r="AD50" s="30"/>
      <c r="AE50" s="30"/>
      <c r="AF50" s="30"/>
      <c r="AG50" s="30"/>
      <c r="AH50" s="30"/>
      <c r="AI50" s="27" t="s">
        <v>32</v>
      </c>
      <c r="AJ50" s="30"/>
      <c r="AK50" s="30"/>
      <c r="AL50" s="30"/>
      <c r="AM50" s="336" t="str">
        <f>IF(E20="","",E20)</f>
        <v>STAVEBNÍ ROZPOČTY s.r.o.</v>
      </c>
      <c r="AN50" s="337"/>
      <c r="AO50" s="337"/>
      <c r="AP50" s="337"/>
      <c r="AQ50" s="30"/>
      <c r="AR50" s="31"/>
      <c r="AS50" s="340"/>
      <c r="AT50" s="341"/>
      <c r="AU50" s="51"/>
      <c r="AV50" s="51"/>
      <c r="AW50" s="51"/>
      <c r="AX50" s="51"/>
      <c r="AY50" s="51"/>
      <c r="AZ50" s="51"/>
      <c r="BA50" s="51"/>
      <c r="BB50" s="51"/>
      <c r="BC50" s="51"/>
      <c r="BD50" s="52"/>
      <c r="BE50" s="30"/>
    </row>
    <row r="51" spans="1:57" s="2" customFormat="1" ht="10.9" customHeight="1">
      <c r="A51" s="30"/>
      <c r="B51" s="31"/>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1"/>
      <c r="AS51" s="340"/>
      <c r="AT51" s="341"/>
      <c r="AU51" s="51"/>
      <c r="AV51" s="51"/>
      <c r="AW51" s="51"/>
      <c r="AX51" s="51"/>
      <c r="AY51" s="51"/>
      <c r="AZ51" s="51"/>
      <c r="BA51" s="51"/>
      <c r="BB51" s="51"/>
      <c r="BC51" s="51"/>
      <c r="BD51" s="52"/>
      <c r="BE51" s="30"/>
    </row>
    <row r="52" spans="1:57" s="2" customFormat="1" ht="29.25" customHeight="1">
      <c r="A52" s="30"/>
      <c r="B52" s="31"/>
      <c r="C52" s="328" t="s">
        <v>52</v>
      </c>
      <c r="D52" s="329"/>
      <c r="E52" s="329"/>
      <c r="F52" s="329"/>
      <c r="G52" s="329"/>
      <c r="H52" s="53"/>
      <c r="I52" s="330" t="s">
        <v>53</v>
      </c>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31" t="s">
        <v>54</v>
      </c>
      <c r="AH52" s="329"/>
      <c r="AI52" s="329"/>
      <c r="AJ52" s="329"/>
      <c r="AK52" s="329"/>
      <c r="AL52" s="329"/>
      <c r="AM52" s="329"/>
      <c r="AN52" s="330"/>
      <c r="AO52" s="329"/>
      <c r="AP52" s="329"/>
      <c r="AQ52" s="54" t="s">
        <v>55</v>
      </c>
      <c r="AR52" s="31"/>
      <c r="AS52" s="55" t="s">
        <v>56</v>
      </c>
      <c r="AT52" s="56" t="s">
        <v>57</v>
      </c>
      <c r="AU52" s="56" t="s">
        <v>58</v>
      </c>
      <c r="AV52" s="56" t="s">
        <v>59</v>
      </c>
      <c r="AW52" s="56" t="s">
        <v>60</v>
      </c>
      <c r="AX52" s="56" t="s">
        <v>61</v>
      </c>
      <c r="AY52" s="56" t="s">
        <v>62</v>
      </c>
      <c r="AZ52" s="56" t="s">
        <v>63</v>
      </c>
      <c r="BA52" s="56" t="s">
        <v>64</v>
      </c>
      <c r="BB52" s="56" t="s">
        <v>65</v>
      </c>
      <c r="BC52" s="56" t="s">
        <v>66</v>
      </c>
      <c r="BD52" s="57" t="s">
        <v>67</v>
      </c>
      <c r="BE52" s="30"/>
    </row>
    <row r="53" spans="1:57" s="2" customFormat="1" ht="10.9" customHeight="1">
      <c r="A53" s="30"/>
      <c r="B53" s="31"/>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1"/>
      <c r="AS53" s="58"/>
      <c r="AT53" s="59"/>
      <c r="AU53" s="59"/>
      <c r="AV53" s="59"/>
      <c r="AW53" s="59"/>
      <c r="AX53" s="59"/>
      <c r="AY53" s="59"/>
      <c r="AZ53" s="59"/>
      <c r="BA53" s="59"/>
      <c r="BB53" s="59"/>
      <c r="BC53" s="59"/>
      <c r="BD53" s="60"/>
      <c r="BE53" s="30"/>
    </row>
    <row r="54" spans="2:90" s="6" customFormat="1" ht="32.45" customHeight="1">
      <c r="B54" s="61"/>
      <c r="C54" s="62" t="s">
        <v>68</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323">
        <f>ROUND(AG55+AG58,2)</f>
        <v>0</v>
      </c>
      <c r="AH54" s="323"/>
      <c r="AI54" s="323"/>
      <c r="AJ54" s="323"/>
      <c r="AK54" s="323"/>
      <c r="AL54" s="323"/>
      <c r="AM54" s="323"/>
      <c r="AN54" s="324"/>
      <c r="AO54" s="324"/>
      <c r="AP54" s="324"/>
      <c r="AQ54" s="65" t="s">
        <v>3</v>
      </c>
      <c r="AR54" s="61"/>
      <c r="AS54" s="66">
        <f>ROUND(AS55+AS58,2)</f>
        <v>0</v>
      </c>
      <c r="AT54" s="67">
        <f>ROUND(SUM(AV54:AW54),2)</f>
        <v>0</v>
      </c>
      <c r="AU54" s="68">
        <f>ROUND(AU55+AU58,5)</f>
        <v>6233.2685</v>
      </c>
      <c r="AV54" s="67">
        <f>ROUND(AZ54*L29,2)</f>
        <v>0</v>
      </c>
      <c r="AW54" s="67">
        <f>ROUND(BA54*L30,2)</f>
        <v>0</v>
      </c>
      <c r="AX54" s="67">
        <f>ROUND(BB54*L29,2)</f>
        <v>0</v>
      </c>
      <c r="AY54" s="67">
        <f>ROUND(BC54*L30,2)</f>
        <v>0</v>
      </c>
      <c r="AZ54" s="67">
        <f>ROUND(AZ55+AZ58,2)</f>
        <v>0</v>
      </c>
      <c r="BA54" s="67">
        <f>ROUND(BA55+BA58,2)</f>
        <v>0</v>
      </c>
      <c r="BB54" s="67">
        <f>ROUND(BB55+BB58,2)</f>
        <v>0</v>
      </c>
      <c r="BC54" s="67">
        <f>ROUND(BC55+BC58,2)</f>
        <v>0</v>
      </c>
      <c r="BD54" s="69">
        <f>ROUND(BD55+BD58,2)</f>
        <v>0</v>
      </c>
      <c r="BS54" s="70" t="s">
        <v>69</v>
      </c>
      <c r="BT54" s="70" t="s">
        <v>70</v>
      </c>
      <c r="BU54" s="71" t="s">
        <v>71</v>
      </c>
      <c r="BV54" s="70" t="s">
        <v>72</v>
      </c>
      <c r="BW54" s="70" t="s">
        <v>5</v>
      </c>
      <c r="BX54" s="70" t="s">
        <v>73</v>
      </c>
      <c r="CL54" s="70" t="s">
        <v>3</v>
      </c>
    </row>
    <row r="55" spans="2:91" s="7" customFormat="1" ht="16.5" customHeight="1">
      <c r="B55" s="72"/>
      <c r="C55" s="73"/>
      <c r="D55" s="320" t="s">
        <v>74</v>
      </c>
      <c r="E55" s="320"/>
      <c r="F55" s="320"/>
      <c r="G55" s="320"/>
      <c r="H55" s="320"/>
      <c r="I55" s="74"/>
      <c r="J55" s="320" t="s">
        <v>75</v>
      </c>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32">
        <f>ROUND(SUM(AG56:AG57),2)</f>
        <v>0</v>
      </c>
      <c r="AH55" s="322"/>
      <c r="AI55" s="322"/>
      <c r="AJ55" s="322"/>
      <c r="AK55" s="322"/>
      <c r="AL55" s="322"/>
      <c r="AM55" s="322"/>
      <c r="AN55" s="321"/>
      <c r="AO55" s="322"/>
      <c r="AP55" s="322"/>
      <c r="AQ55" s="75" t="s">
        <v>76</v>
      </c>
      <c r="AR55" s="72"/>
      <c r="AS55" s="76">
        <f>ROUND(SUM(AS56:AS57),2)</f>
        <v>0</v>
      </c>
      <c r="AT55" s="77">
        <f>ROUND(SUM(AV55:AW55),2)</f>
        <v>0</v>
      </c>
      <c r="AU55" s="78">
        <f>ROUND(SUM(AU56:AU57),5)</f>
        <v>5329.34432</v>
      </c>
      <c r="AV55" s="77">
        <f>ROUND(AZ55*L29,2)</f>
        <v>0</v>
      </c>
      <c r="AW55" s="77">
        <f>ROUND(BA55*L30,2)</f>
        <v>0</v>
      </c>
      <c r="AX55" s="77">
        <f>ROUND(BB55*L29,2)</f>
        <v>0</v>
      </c>
      <c r="AY55" s="77">
        <f>ROUND(BC55*L30,2)</f>
        <v>0</v>
      </c>
      <c r="AZ55" s="77">
        <f>ROUND(SUM(AZ56:AZ57),2)</f>
        <v>0</v>
      </c>
      <c r="BA55" s="77">
        <f>ROUND(SUM(BA56:BA57),2)</f>
        <v>0</v>
      </c>
      <c r="BB55" s="77">
        <f>ROUND(SUM(BB56:BB57),2)</f>
        <v>0</v>
      </c>
      <c r="BC55" s="77">
        <f>ROUND(SUM(BC56:BC57),2)</f>
        <v>0</v>
      </c>
      <c r="BD55" s="79">
        <f>ROUND(SUM(BD56:BD57),2)</f>
        <v>0</v>
      </c>
      <c r="BS55" s="80" t="s">
        <v>69</v>
      </c>
      <c r="BT55" s="80" t="s">
        <v>77</v>
      </c>
      <c r="BU55" s="80" t="s">
        <v>71</v>
      </c>
      <c r="BV55" s="80" t="s">
        <v>72</v>
      </c>
      <c r="BW55" s="80" t="s">
        <v>78</v>
      </c>
      <c r="BX55" s="80" t="s">
        <v>5</v>
      </c>
      <c r="CL55" s="80" t="s">
        <v>3</v>
      </c>
      <c r="CM55" s="80" t="s">
        <v>70</v>
      </c>
    </row>
    <row r="56" spans="1:90" s="4" customFormat="1" ht="16.5" customHeight="1">
      <c r="A56" s="81" t="s">
        <v>79</v>
      </c>
      <c r="B56" s="44"/>
      <c r="C56" s="10"/>
      <c r="D56" s="10"/>
      <c r="E56" s="325" t="s">
        <v>80</v>
      </c>
      <c r="F56" s="325"/>
      <c r="G56" s="325"/>
      <c r="H56" s="325"/>
      <c r="I56" s="325"/>
      <c r="J56" s="10"/>
      <c r="K56" s="325" t="s">
        <v>81</v>
      </c>
      <c r="L56" s="325"/>
      <c r="M56" s="325"/>
      <c r="N56" s="325"/>
      <c r="O56" s="325"/>
      <c r="P56" s="325"/>
      <c r="Q56" s="325"/>
      <c r="R56" s="325"/>
      <c r="S56" s="325"/>
      <c r="T56" s="325"/>
      <c r="U56" s="325"/>
      <c r="V56" s="325"/>
      <c r="W56" s="325"/>
      <c r="X56" s="325"/>
      <c r="Y56" s="325"/>
      <c r="Z56" s="325"/>
      <c r="AA56" s="325"/>
      <c r="AB56" s="325"/>
      <c r="AC56" s="325"/>
      <c r="AD56" s="325"/>
      <c r="AE56" s="325"/>
      <c r="AF56" s="325"/>
      <c r="AG56" s="326">
        <f>'1. etapa - Zateplení obvo...'!J32</f>
        <v>0</v>
      </c>
      <c r="AH56" s="327"/>
      <c r="AI56" s="327"/>
      <c r="AJ56" s="327"/>
      <c r="AK56" s="327"/>
      <c r="AL56" s="327"/>
      <c r="AM56" s="327"/>
      <c r="AN56" s="326"/>
      <c r="AO56" s="327"/>
      <c r="AP56" s="327"/>
      <c r="AQ56" s="82" t="s">
        <v>82</v>
      </c>
      <c r="AR56" s="44"/>
      <c r="AS56" s="83">
        <v>0</v>
      </c>
      <c r="AT56" s="84">
        <f>ROUND(SUM(AV56:AW56),2)</f>
        <v>0</v>
      </c>
      <c r="AU56" s="85">
        <f>'1. etapa - Zateplení obvo...'!P99</f>
        <v>5329.344322000001</v>
      </c>
      <c r="AV56" s="84">
        <f>'1. etapa - Zateplení obvo...'!J35</f>
        <v>0</v>
      </c>
      <c r="AW56" s="84">
        <f>'1. etapa - Zateplení obvo...'!J36</f>
        <v>0</v>
      </c>
      <c r="AX56" s="84">
        <f>'1. etapa - Zateplení obvo...'!J37</f>
        <v>0</v>
      </c>
      <c r="AY56" s="84">
        <f>'1. etapa - Zateplení obvo...'!J38</f>
        <v>0</v>
      </c>
      <c r="AZ56" s="84">
        <f>'1. etapa - Zateplení obvo...'!F35</f>
        <v>0</v>
      </c>
      <c r="BA56" s="84">
        <f>'1. etapa - Zateplení obvo...'!F36</f>
        <v>0</v>
      </c>
      <c r="BB56" s="84">
        <f>'1. etapa - Zateplení obvo...'!F37</f>
        <v>0</v>
      </c>
      <c r="BC56" s="84">
        <f>'1. etapa - Zateplení obvo...'!F38</f>
        <v>0</v>
      </c>
      <c r="BD56" s="86">
        <f>'1. etapa - Zateplení obvo...'!F39</f>
        <v>0</v>
      </c>
      <c r="BT56" s="25" t="s">
        <v>83</v>
      </c>
      <c r="BV56" s="25" t="s">
        <v>72</v>
      </c>
      <c r="BW56" s="25" t="s">
        <v>84</v>
      </c>
      <c r="BX56" s="25" t="s">
        <v>78</v>
      </c>
      <c r="CL56" s="25" t="s">
        <v>3</v>
      </c>
    </row>
    <row r="57" spans="1:90" s="4" customFormat="1" ht="16.5" customHeight="1">
      <c r="A57" s="81" t="s">
        <v>79</v>
      </c>
      <c r="B57" s="44"/>
      <c r="C57" s="10"/>
      <c r="D57" s="10"/>
      <c r="E57" s="325" t="s">
        <v>85</v>
      </c>
      <c r="F57" s="325"/>
      <c r="G57" s="325"/>
      <c r="H57" s="325"/>
      <c r="I57" s="325"/>
      <c r="J57" s="10"/>
      <c r="K57" s="325" t="s">
        <v>86</v>
      </c>
      <c r="L57" s="325"/>
      <c r="M57" s="325"/>
      <c r="N57" s="325"/>
      <c r="O57" s="325"/>
      <c r="P57" s="325"/>
      <c r="Q57" s="325"/>
      <c r="R57" s="325"/>
      <c r="S57" s="325"/>
      <c r="T57" s="325"/>
      <c r="U57" s="325"/>
      <c r="V57" s="325"/>
      <c r="W57" s="325"/>
      <c r="X57" s="325"/>
      <c r="Y57" s="325"/>
      <c r="Z57" s="325"/>
      <c r="AA57" s="325"/>
      <c r="AB57" s="325"/>
      <c r="AC57" s="325"/>
      <c r="AD57" s="325"/>
      <c r="AE57" s="325"/>
      <c r="AF57" s="325"/>
      <c r="AG57" s="326">
        <f>'2.etapa - VRN'!J32</f>
        <v>0</v>
      </c>
      <c r="AH57" s="327"/>
      <c r="AI57" s="327"/>
      <c r="AJ57" s="327"/>
      <c r="AK57" s="327"/>
      <c r="AL57" s="327"/>
      <c r="AM57" s="327"/>
      <c r="AN57" s="326"/>
      <c r="AO57" s="327"/>
      <c r="AP57" s="327"/>
      <c r="AQ57" s="82" t="s">
        <v>82</v>
      </c>
      <c r="AR57" s="44"/>
      <c r="AS57" s="83">
        <v>0</v>
      </c>
      <c r="AT57" s="84">
        <f>ROUND(SUM(AV57:AW57),2)</f>
        <v>0</v>
      </c>
      <c r="AU57" s="85">
        <f>'2.etapa - VRN'!P89</f>
        <v>0</v>
      </c>
      <c r="AV57" s="84">
        <f>'2.etapa - VRN'!J35</f>
        <v>0</v>
      </c>
      <c r="AW57" s="84">
        <f>'2.etapa - VRN'!J36</f>
        <v>0</v>
      </c>
      <c r="AX57" s="84">
        <f>'2.etapa - VRN'!J37</f>
        <v>0</v>
      </c>
      <c r="AY57" s="84">
        <f>'2.etapa - VRN'!J38</f>
        <v>0</v>
      </c>
      <c r="AZ57" s="84">
        <f>'2.etapa - VRN'!F35</f>
        <v>0</v>
      </c>
      <c r="BA57" s="84">
        <f>'2.etapa - VRN'!F36</f>
        <v>0</v>
      </c>
      <c r="BB57" s="84">
        <f>'2.etapa - VRN'!F37</f>
        <v>0</v>
      </c>
      <c r="BC57" s="84">
        <f>'2.etapa - VRN'!F38</f>
        <v>0</v>
      </c>
      <c r="BD57" s="86">
        <f>'2.etapa - VRN'!F39</f>
        <v>0</v>
      </c>
      <c r="BT57" s="25" t="s">
        <v>83</v>
      </c>
      <c r="BV57" s="25" t="s">
        <v>72</v>
      </c>
      <c r="BW57" s="25" t="s">
        <v>87</v>
      </c>
      <c r="BX57" s="25" t="s">
        <v>78</v>
      </c>
      <c r="CL57" s="25" t="s">
        <v>3</v>
      </c>
    </row>
    <row r="58" spans="1:91" s="7" customFormat="1" ht="16.5" customHeight="1">
      <c r="A58" s="81" t="s">
        <v>79</v>
      </c>
      <c r="B58" s="72"/>
      <c r="C58" s="73"/>
      <c r="D58" s="320" t="s">
        <v>88</v>
      </c>
      <c r="E58" s="320"/>
      <c r="F58" s="320"/>
      <c r="G58" s="320"/>
      <c r="H58" s="320"/>
      <c r="I58" s="74"/>
      <c r="J58" s="320" t="s">
        <v>89</v>
      </c>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1">
        <f>'SO 02 - Vlhkostní sanace ...'!J30</f>
        <v>0</v>
      </c>
      <c r="AH58" s="322"/>
      <c r="AI58" s="322"/>
      <c r="AJ58" s="322"/>
      <c r="AK58" s="322"/>
      <c r="AL58" s="322"/>
      <c r="AM58" s="322"/>
      <c r="AN58" s="321"/>
      <c r="AO58" s="322"/>
      <c r="AP58" s="322"/>
      <c r="AQ58" s="75" t="s">
        <v>76</v>
      </c>
      <c r="AR58" s="72"/>
      <c r="AS58" s="87">
        <v>0</v>
      </c>
      <c r="AT58" s="88">
        <f>ROUND(SUM(AV58:AW58),2)</f>
        <v>0</v>
      </c>
      <c r="AU58" s="89">
        <f>'SO 02 - Vlhkostní sanace ...'!P98</f>
        <v>903.9241839999999</v>
      </c>
      <c r="AV58" s="88">
        <f>'SO 02 - Vlhkostní sanace ...'!J33</f>
        <v>0</v>
      </c>
      <c r="AW58" s="88">
        <f>'SO 02 - Vlhkostní sanace ...'!J34</f>
        <v>0</v>
      </c>
      <c r="AX58" s="88">
        <f>'SO 02 - Vlhkostní sanace ...'!J35</f>
        <v>0</v>
      </c>
      <c r="AY58" s="88">
        <f>'SO 02 - Vlhkostní sanace ...'!J36</f>
        <v>0</v>
      </c>
      <c r="AZ58" s="88">
        <f>'SO 02 - Vlhkostní sanace ...'!F33</f>
        <v>0</v>
      </c>
      <c r="BA58" s="88">
        <f>'SO 02 - Vlhkostní sanace ...'!F34</f>
        <v>0</v>
      </c>
      <c r="BB58" s="88">
        <f>'SO 02 - Vlhkostní sanace ...'!F35</f>
        <v>0</v>
      </c>
      <c r="BC58" s="88">
        <f>'SO 02 - Vlhkostní sanace ...'!F36</f>
        <v>0</v>
      </c>
      <c r="BD58" s="90">
        <f>'SO 02 - Vlhkostní sanace ...'!F37</f>
        <v>0</v>
      </c>
      <c r="BT58" s="80" t="s">
        <v>77</v>
      </c>
      <c r="BV58" s="80" t="s">
        <v>72</v>
      </c>
      <c r="BW58" s="80" t="s">
        <v>90</v>
      </c>
      <c r="BX58" s="80" t="s">
        <v>5</v>
      </c>
      <c r="CL58" s="80" t="s">
        <v>3</v>
      </c>
      <c r="CM58" s="80" t="s">
        <v>70</v>
      </c>
    </row>
    <row r="59" spans="1:57" s="2" customFormat="1" ht="30" customHeight="1">
      <c r="A59" s="30"/>
      <c r="B59" s="31"/>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1"/>
      <c r="AS59" s="30"/>
      <c r="AT59" s="30"/>
      <c r="AU59" s="30"/>
      <c r="AV59" s="30"/>
      <c r="AW59" s="30"/>
      <c r="AX59" s="30"/>
      <c r="AY59" s="30"/>
      <c r="AZ59" s="30"/>
      <c r="BA59" s="30"/>
      <c r="BB59" s="30"/>
      <c r="BC59" s="30"/>
      <c r="BD59" s="30"/>
      <c r="BE59" s="30"/>
    </row>
    <row r="60" spans="1:57" s="2" customFormat="1" ht="6.95" customHeight="1">
      <c r="A60" s="30"/>
      <c r="B60" s="40"/>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31"/>
      <c r="AS60" s="30"/>
      <c r="AT60" s="30"/>
      <c r="AU60" s="30"/>
      <c r="AV60" s="30"/>
      <c r="AW60" s="30"/>
      <c r="AX60" s="30"/>
      <c r="AY60" s="30"/>
      <c r="AZ60" s="30"/>
      <c r="BA60" s="30"/>
      <c r="BB60" s="30"/>
      <c r="BC60" s="30"/>
      <c r="BD60" s="30"/>
      <c r="BE60" s="30"/>
    </row>
  </sheetData>
  <sheetProtection algorithmName="SHA-512" hashValue="nGYNMJTohVTlcvY5Pxzt76MkEU/2Gk8GCRDpp9D8iplBQINN6m5lbJYYT777oImnJhKHgaIZQzA57LcTLUi8/Q==" saltValue="j1xsJd+cxXPWVygxZsj5yg==" spinCount="100000" sheet="1" objects="1" scenarios="1"/>
  <mergeCells count="52">
    <mergeCell ref="L45:AO45"/>
    <mergeCell ref="AM47:AN47"/>
    <mergeCell ref="AM49:AP49"/>
    <mergeCell ref="AS49:AT51"/>
    <mergeCell ref="AM50:AP50"/>
    <mergeCell ref="C52:G52"/>
    <mergeCell ref="AN52:AP52"/>
    <mergeCell ref="AG52:AM52"/>
    <mergeCell ref="I52:AF52"/>
    <mergeCell ref="AN55:AP55"/>
    <mergeCell ref="D55:H55"/>
    <mergeCell ref="AG55:AM55"/>
    <mergeCell ref="J55:AF55"/>
    <mergeCell ref="D58:H58"/>
    <mergeCell ref="AN58:AP58"/>
    <mergeCell ref="AG58:AM58"/>
    <mergeCell ref="J58:AF58"/>
    <mergeCell ref="AG54:AM54"/>
    <mergeCell ref="AN54:AP54"/>
    <mergeCell ref="K56:AF56"/>
    <mergeCell ref="AN56:AP56"/>
    <mergeCell ref="AG56:AM56"/>
    <mergeCell ref="E56:I56"/>
    <mergeCell ref="AG57:AM57"/>
    <mergeCell ref="E57:I57"/>
    <mergeCell ref="K57:AF57"/>
    <mergeCell ref="AN57:AP57"/>
    <mergeCell ref="L30:P30"/>
    <mergeCell ref="W30:AE30"/>
    <mergeCell ref="K5:AO5"/>
    <mergeCell ref="K6:AO6"/>
    <mergeCell ref="E23:AN23"/>
    <mergeCell ref="AK26:AO26"/>
    <mergeCell ref="L28:P28"/>
    <mergeCell ref="W28:AE28"/>
    <mergeCell ref="AK28:AO28"/>
    <mergeCell ref="AR2:BE2"/>
    <mergeCell ref="L33:P33"/>
    <mergeCell ref="W33:AE33"/>
    <mergeCell ref="AK33:AO33"/>
    <mergeCell ref="AK35:AO35"/>
    <mergeCell ref="X35:AB35"/>
    <mergeCell ref="W31:AE31"/>
    <mergeCell ref="AK31:AO31"/>
    <mergeCell ref="L31:P31"/>
    <mergeCell ref="L32:P32"/>
    <mergeCell ref="W32:AE32"/>
    <mergeCell ref="AK32:AO32"/>
    <mergeCell ref="L29:P29"/>
    <mergeCell ref="W29:AE29"/>
    <mergeCell ref="AK29:AO29"/>
    <mergeCell ref="AK30:AO30"/>
  </mergeCells>
  <hyperlinks>
    <hyperlink ref="A56" location="'1. etapa - Zateplení obvo...'!C2" display="/"/>
    <hyperlink ref="A57" location="'2.etapa - VRN'!C2" display="/"/>
    <hyperlink ref="A58" location="'SO 02 - Vlhkostní sanace ...'!C2" display="/"/>
  </hyperlink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974"/>
  <sheetViews>
    <sheetView showGridLines="0" workbookViewId="0" topLeftCell="B1">
      <selection activeCell="J34" sqref="J34:J38"/>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4.140625" style="1" bestFit="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91"/>
    </row>
    <row r="2" spans="12:46" s="1" customFormat="1" ht="36.95" customHeight="1">
      <c r="L2" s="305" t="s">
        <v>6</v>
      </c>
      <c r="M2" s="306"/>
      <c r="N2" s="306"/>
      <c r="O2" s="306"/>
      <c r="P2" s="306"/>
      <c r="Q2" s="306"/>
      <c r="R2" s="306"/>
      <c r="S2" s="306"/>
      <c r="T2" s="306"/>
      <c r="U2" s="306"/>
      <c r="V2" s="306"/>
      <c r="AT2" s="18" t="s">
        <v>84</v>
      </c>
    </row>
    <row r="3" spans="2:46" s="1" customFormat="1" ht="6.95" customHeight="1">
      <c r="B3" s="19"/>
      <c r="C3" s="20"/>
      <c r="D3" s="20"/>
      <c r="E3" s="20"/>
      <c r="F3" s="20"/>
      <c r="G3" s="20"/>
      <c r="H3" s="20"/>
      <c r="I3" s="20"/>
      <c r="J3" s="20"/>
      <c r="K3" s="20"/>
      <c r="L3" s="21"/>
      <c r="AT3" s="18" t="s">
        <v>70</v>
      </c>
    </row>
    <row r="4" spans="2:46" s="1" customFormat="1" ht="24.95" customHeight="1">
      <c r="B4" s="21"/>
      <c r="D4" s="254" t="s">
        <v>91</v>
      </c>
      <c r="L4" s="21"/>
      <c r="M4" s="92" t="s">
        <v>10</v>
      </c>
      <c r="AT4" s="18" t="s">
        <v>31</v>
      </c>
    </row>
    <row r="5" spans="2:12" s="1" customFormat="1" ht="6.95" customHeight="1">
      <c r="B5" s="21"/>
      <c r="L5" s="21"/>
    </row>
    <row r="6" spans="2:12" s="1" customFormat="1" ht="12" customHeight="1">
      <c r="B6" s="21"/>
      <c r="D6" s="27" t="s">
        <v>13</v>
      </c>
      <c r="L6" s="21"/>
    </row>
    <row r="7" spans="2:12" s="1" customFormat="1" ht="16.5" customHeight="1">
      <c r="B7" s="21"/>
      <c r="E7" s="342" t="str">
        <f>'Rekapitulace zakázky'!K6</f>
        <v>Snižování energetické náročnosti objektu správní budovy střediska Kohinoor PKÚ s.p.</v>
      </c>
      <c r="F7" s="344"/>
      <c r="G7" s="344"/>
      <c r="H7" s="344"/>
      <c r="L7" s="21"/>
    </row>
    <row r="8" spans="2:12" s="1" customFormat="1" ht="12" customHeight="1">
      <c r="B8" s="21"/>
      <c r="D8" s="27" t="s">
        <v>92</v>
      </c>
      <c r="L8" s="21"/>
    </row>
    <row r="9" spans="1:31" s="2" customFormat="1" ht="16.5" customHeight="1">
      <c r="A9" s="30"/>
      <c r="B9" s="31"/>
      <c r="C9" s="30"/>
      <c r="D9" s="30"/>
      <c r="E9" s="342" t="s">
        <v>93</v>
      </c>
      <c r="F9" s="343"/>
      <c r="G9" s="343"/>
      <c r="H9" s="343"/>
      <c r="I9" s="30"/>
      <c r="J9" s="30"/>
      <c r="K9" s="30"/>
      <c r="L9" s="93"/>
      <c r="S9" s="30"/>
      <c r="T9" s="30"/>
      <c r="U9" s="30"/>
      <c r="V9" s="30"/>
      <c r="W9" s="30"/>
      <c r="X9" s="30"/>
      <c r="Y9" s="30"/>
      <c r="Z9" s="30"/>
      <c r="AA9" s="30"/>
      <c r="AB9" s="30"/>
      <c r="AC9" s="30"/>
      <c r="AD9" s="30"/>
      <c r="AE9" s="30"/>
    </row>
    <row r="10" spans="1:31" s="2" customFormat="1" ht="12" customHeight="1">
      <c r="A10" s="30"/>
      <c r="B10" s="31"/>
      <c r="C10" s="30"/>
      <c r="D10" s="27" t="s">
        <v>94</v>
      </c>
      <c r="E10" s="30"/>
      <c r="F10" s="30"/>
      <c r="G10" s="30"/>
      <c r="H10" s="30"/>
      <c r="I10" s="30"/>
      <c r="J10" s="30"/>
      <c r="K10" s="30"/>
      <c r="L10" s="93"/>
      <c r="S10" s="30"/>
      <c r="T10" s="30"/>
      <c r="U10" s="30"/>
      <c r="V10" s="30"/>
      <c r="W10" s="30"/>
      <c r="X10" s="30"/>
      <c r="Y10" s="30"/>
      <c r="Z10" s="30"/>
      <c r="AA10" s="30"/>
      <c r="AB10" s="30"/>
      <c r="AC10" s="30"/>
      <c r="AD10" s="30"/>
      <c r="AE10" s="30"/>
    </row>
    <row r="11" spans="1:31" s="2" customFormat="1" ht="16.5" customHeight="1">
      <c r="A11" s="30"/>
      <c r="B11" s="31"/>
      <c r="C11" s="30"/>
      <c r="D11" s="30"/>
      <c r="E11" s="333" t="s">
        <v>1631</v>
      </c>
      <c r="F11" s="343"/>
      <c r="G11" s="343"/>
      <c r="H11" s="343"/>
      <c r="I11" s="30"/>
      <c r="J11" s="30"/>
      <c r="K11" s="30"/>
      <c r="L11" s="93"/>
      <c r="S11" s="30"/>
      <c r="T11" s="30"/>
      <c r="U11" s="30"/>
      <c r="V11" s="30"/>
      <c r="W11" s="30"/>
      <c r="X11" s="30"/>
      <c r="Y11" s="30"/>
      <c r="Z11" s="30"/>
      <c r="AA11" s="30"/>
      <c r="AB11" s="30"/>
      <c r="AC11" s="30"/>
      <c r="AD11" s="30"/>
      <c r="AE11" s="30"/>
    </row>
    <row r="12" spans="1:31" s="2" customFormat="1" ht="12">
      <c r="A12" s="30"/>
      <c r="B12" s="31"/>
      <c r="C12" s="30"/>
      <c r="D12" s="30"/>
      <c r="E12" s="30"/>
      <c r="F12" s="30"/>
      <c r="G12" s="30"/>
      <c r="H12" s="30"/>
      <c r="I12" s="30"/>
      <c r="J12" s="30"/>
      <c r="K12" s="30"/>
      <c r="L12" s="93"/>
      <c r="S12" s="30"/>
      <c r="T12" s="30"/>
      <c r="U12" s="30"/>
      <c r="V12" s="30"/>
      <c r="W12" s="30"/>
      <c r="X12" s="30"/>
      <c r="Y12" s="30"/>
      <c r="Z12" s="30"/>
      <c r="AA12" s="30"/>
      <c r="AB12" s="30"/>
      <c r="AC12" s="30"/>
      <c r="AD12" s="30"/>
      <c r="AE12" s="30"/>
    </row>
    <row r="13" spans="1:31" s="2" customFormat="1" ht="12" customHeight="1">
      <c r="A13" s="30"/>
      <c r="B13" s="31"/>
      <c r="C13" s="30"/>
      <c r="D13" s="27" t="s">
        <v>15</v>
      </c>
      <c r="E13" s="30"/>
      <c r="F13" s="25" t="s">
        <v>3</v>
      </c>
      <c r="G13" s="30"/>
      <c r="H13" s="30"/>
      <c r="I13" s="27" t="s">
        <v>16</v>
      </c>
      <c r="J13" s="25" t="s">
        <v>3</v>
      </c>
      <c r="K13" s="30"/>
      <c r="L13" s="93"/>
      <c r="S13" s="30"/>
      <c r="T13" s="30"/>
      <c r="U13" s="30"/>
      <c r="V13" s="30"/>
      <c r="W13" s="30"/>
      <c r="X13" s="30"/>
      <c r="Y13" s="30"/>
      <c r="Z13" s="30"/>
      <c r="AA13" s="30"/>
      <c r="AB13" s="30"/>
      <c r="AC13" s="30"/>
      <c r="AD13" s="30"/>
      <c r="AE13" s="30"/>
    </row>
    <row r="14" spans="1:31" s="2" customFormat="1" ht="12" customHeight="1">
      <c r="A14" s="30"/>
      <c r="B14" s="31"/>
      <c r="C14" s="30"/>
      <c r="D14" s="27" t="s">
        <v>17</v>
      </c>
      <c r="E14" s="30"/>
      <c r="F14" s="25" t="s">
        <v>18</v>
      </c>
      <c r="G14" s="30"/>
      <c r="H14" s="30"/>
      <c r="I14" s="27" t="s">
        <v>19</v>
      </c>
      <c r="J14" s="48" t="str">
        <f>'Rekapitulace zakázky'!AN8</f>
        <v>28. 8. 2018</v>
      </c>
      <c r="K14" s="30"/>
      <c r="L14" s="93"/>
      <c r="S14" s="30"/>
      <c r="T14" s="30"/>
      <c r="U14" s="30"/>
      <c r="V14" s="30"/>
      <c r="W14" s="30"/>
      <c r="X14" s="30"/>
      <c r="Y14" s="30"/>
      <c r="Z14" s="30"/>
      <c r="AA14" s="30"/>
      <c r="AB14" s="30"/>
      <c r="AC14" s="30"/>
      <c r="AD14" s="30"/>
      <c r="AE14" s="30"/>
    </row>
    <row r="15" spans="1:31" s="2" customFormat="1" ht="10.9" customHeight="1">
      <c r="A15" s="30"/>
      <c r="B15" s="31"/>
      <c r="C15" s="30"/>
      <c r="D15" s="30"/>
      <c r="E15" s="30"/>
      <c r="F15" s="30"/>
      <c r="G15" s="30"/>
      <c r="H15" s="30"/>
      <c r="I15" s="30"/>
      <c r="J15" s="30"/>
      <c r="K15" s="30"/>
      <c r="L15" s="93"/>
      <c r="S15" s="30"/>
      <c r="T15" s="30"/>
      <c r="U15" s="30"/>
      <c r="V15" s="30"/>
      <c r="W15" s="30"/>
      <c r="X15" s="30"/>
      <c r="Y15" s="30"/>
      <c r="Z15" s="30"/>
      <c r="AA15" s="30"/>
      <c r="AB15" s="30"/>
      <c r="AC15" s="30"/>
      <c r="AD15" s="30"/>
      <c r="AE15" s="30"/>
    </row>
    <row r="16" spans="1:31" s="2" customFormat="1" ht="12" customHeight="1">
      <c r="A16" s="30"/>
      <c r="B16" s="31"/>
      <c r="C16" s="30"/>
      <c r="D16" s="27" t="s">
        <v>21</v>
      </c>
      <c r="E16" s="30"/>
      <c r="F16" s="30"/>
      <c r="G16" s="30"/>
      <c r="H16" s="30"/>
      <c r="I16" s="27" t="s">
        <v>22</v>
      </c>
      <c r="J16" s="25" t="s">
        <v>23</v>
      </c>
      <c r="K16" s="30"/>
      <c r="L16" s="93"/>
      <c r="S16" s="30"/>
      <c r="T16" s="30"/>
      <c r="U16" s="30"/>
      <c r="V16" s="30"/>
      <c r="W16" s="30"/>
      <c r="X16" s="30"/>
      <c r="Y16" s="30"/>
      <c r="Z16" s="30"/>
      <c r="AA16" s="30"/>
      <c r="AB16" s="30"/>
      <c r="AC16" s="30"/>
      <c r="AD16" s="30"/>
      <c r="AE16" s="30"/>
    </row>
    <row r="17" spans="1:31" s="2" customFormat="1" ht="18" customHeight="1">
      <c r="A17" s="30"/>
      <c r="B17" s="31"/>
      <c r="C17" s="30"/>
      <c r="D17" s="30"/>
      <c r="E17" s="25" t="s">
        <v>24</v>
      </c>
      <c r="F17" s="30"/>
      <c r="G17" s="30"/>
      <c r="H17" s="30"/>
      <c r="I17" s="27" t="s">
        <v>25</v>
      </c>
      <c r="J17" s="25" t="s">
        <v>3</v>
      </c>
      <c r="K17" s="30"/>
      <c r="L17" s="93"/>
      <c r="S17" s="30"/>
      <c r="T17" s="30"/>
      <c r="U17" s="30"/>
      <c r="V17" s="30"/>
      <c r="W17" s="30"/>
      <c r="X17" s="30"/>
      <c r="Y17" s="30"/>
      <c r="Z17" s="30"/>
      <c r="AA17" s="30"/>
      <c r="AB17" s="30"/>
      <c r="AC17" s="30"/>
      <c r="AD17" s="30"/>
      <c r="AE17" s="30"/>
    </row>
    <row r="18" spans="1:31" s="2" customFormat="1" ht="6.95" customHeight="1">
      <c r="A18" s="30"/>
      <c r="B18" s="31"/>
      <c r="C18" s="30"/>
      <c r="D18" s="30"/>
      <c r="E18" s="30"/>
      <c r="F18" s="30"/>
      <c r="G18" s="30"/>
      <c r="H18" s="30"/>
      <c r="I18" s="30"/>
      <c r="J18" s="30"/>
      <c r="K18" s="30"/>
      <c r="L18" s="93"/>
      <c r="S18" s="30"/>
      <c r="T18" s="30"/>
      <c r="U18" s="30"/>
      <c r="V18" s="30"/>
      <c r="W18" s="30"/>
      <c r="X18" s="30"/>
      <c r="Y18" s="30"/>
      <c r="Z18" s="30"/>
      <c r="AA18" s="30"/>
      <c r="AB18" s="30"/>
      <c r="AC18" s="30"/>
      <c r="AD18" s="30"/>
      <c r="AE18" s="30"/>
    </row>
    <row r="19" spans="1:31" s="2" customFormat="1" ht="12" customHeight="1">
      <c r="A19" s="30"/>
      <c r="B19" s="31"/>
      <c r="C19" s="30"/>
      <c r="D19" s="27" t="s">
        <v>26</v>
      </c>
      <c r="E19" s="30"/>
      <c r="F19" s="30" t="str">
        <f>'Rekapitulace zakázky'!K13</f>
        <v>doplnit</v>
      </c>
      <c r="G19" s="30"/>
      <c r="H19" s="30"/>
      <c r="I19" s="27" t="s">
        <v>22</v>
      </c>
      <c r="J19" s="25" t="str">
        <f>'Rekapitulace zakázky'!AN13</f>
        <v>doplnit</v>
      </c>
      <c r="K19" s="30"/>
      <c r="L19" s="93"/>
      <c r="S19" s="30"/>
      <c r="T19" s="30"/>
      <c r="U19" s="30"/>
      <c r="V19" s="30"/>
      <c r="W19" s="30"/>
      <c r="X19" s="30"/>
      <c r="Y19" s="30"/>
      <c r="Z19" s="30"/>
      <c r="AA19" s="30"/>
      <c r="AB19" s="30"/>
      <c r="AC19" s="30"/>
      <c r="AD19" s="30"/>
      <c r="AE19" s="30"/>
    </row>
    <row r="20" spans="1:31" s="2" customFormat="1" ht="18" customHeight="1">
      <c r="A20" s="30"/>
      <c r="B20" s="31"/>
      <c r="C20" s="30"/>
      <c r="D20" s="30"/>
      <c r="E20" s="25" t="s">
        <v>27</v>
      </c>
      <c r="F20" s="30"/>
      <c r="G20" s="30"/>
      <c r="H20" s="30"/>
      <c r="I20" s="27" t="s">
        <v>25</v>
      </c>
      <c r="J20" s="25" t="str">
        <f>'Rekapitulace zakázky'!AN14</f>
        <v>doplnit</v>
      </c>
      <c r="K20" s="30"/>
      <c r="L20" s="93"/>
      <c r="S20" s="30"/>
      <c r="T20" s="30"/>
      <c r="U20" s="30"/>
      <c r="V20" s="30"/>
      <c r="W20" s="30"/>
      <c r="X20" s="30"/>
      <c r="Y20" s="30"/>
      <c r="Z20" s="30"/>
      <c r="AA20" s="30"/>
      <c r="AB20" s="30"/>
      <c r="AC20" s="30"/>
      <c r="AD20" s="30"/>
      <c r="AE20" s="30"/>
    </row>
    <row r="21" spans="1:31" s="2" customFormat="1" ht="6.95" customHeight="1">
      <c r="A21" s="30"/>
      <c r="B21" s="31"/>
      <c r="C21" s="30"/>
      <c r="D21" s="30"/>
      <c r="E21" s="30"/>
      <c r="F21" s="30"/>
      <c r="G21" s="30"/>
      <c r="H21" s="30"/>
      <c r="I21" s="30"/>
      <c r="J21" s="30"/>
      <c r="K21" s="30"/>
      <c r="L21" s="93"/>
      <c r="S21" s="30"/>
      <c r="T21" s="30"/>
      <c r="U21" s="30"/>
      <c r="V21" s="30"/>
      <c r="W21" s="30"/>
      <c r="X21" s="30"/>
      <c r="Y21" s="30"/>
      <c r="Z21" s="30"/>
      <c r="AA21" s="30"/>
      <c r="AB21" s="30"/>
      <c r="AC21" s="30"/>
      <c r="AD21" s="30"/>
      <c r="AE21" s="30"/>
    </row>
    <row r="22" spans="1:31" s="2" customFormat="1" ht="12" customHeight="1">
      <c r="A22" s="30"/>
      <c r="B22" s="31"/>
      <c r="C22" s="30"/>
      <c r="D22" s="27" t="s">
        <v>28</v>
      </c>
      <c r="E22" s="30"/>
      <c r="F22" s="30"/>
      <c r="G22" s="30"/>
      <c r="H22" s="30"/>
      <c r="I22" s="27" t="s">
        <v>22</v>
      </c>
      <c r="J22" s="25" t="s">
        <v>29</v>
      </c>
      <c r="K22" s="30"/>
      <c r="L22" s="93"/>
      <c r="S22" s="30"/>
      <c r="T22" s="30"/>
      <c r="U22" s="30"/>
      <c r="V22" s="30"/>
      <c r="W22" s="30"/>
      <c r="X22" s="30"/>
      <c r="Y22" s="30"/>
      <c r="Z22" s="30"/>
      <c r="AA22" s="30"/>
      <c r="AB22" s="30"/>
      <c r="AC22" s="30"/>
      <c r="AD22" s="30"/>
      <c r="AE22" s="30"/>
    </row>
    <row r="23" spans="1:31" s="2" customFormat="1" ht="18" customHeight="1">
      <c r="A23" s="30"/>
      <c r="B23" s="31"/>
      <c r="C23" s="30"/>
      <c r="D23" s="30"/>
      <c r="E23" s="25" t="s">
        <v>30</v>
      </c>
      <c r="F23" s="30"/>
      <c r="G23" s="30"/>
      <c r="H23" s="30"/>
      <c r="I23" s="27" t="s">
        <v>25</v>
      </c>
      <c r="J23" s="25" t="s">
        <v>3</v>
      </c>
      <c r="K23" s="30"/>
      <c r="L23" s="93"/>
      <c r="S23" s="30"/>
      <c r="T23" s="30"/>
      <c r="U23" s="30"/>
      <c r="V23" s="30"/>
      <c r="W23" s="30"/>
      <c r="X23" s="30"/>
      <c r="Y23" s="30"/>
      <c r="Z23" s="30"/>
      <c r="AA23" s="30"/>
      <c r="AB23" s="30"/>
      <c r="AC23" s="30"/>
      <c r="AD23" s="30"/>
      <c r="AE23" s="30"/>
    </row>
    <row r="24" spans="1:31" s="2" customFormat="1" ht="6.95" customHeight="1">
      <c r="A24" s="30"/>
      <c r="B24" s="31"/>
      <c r="C24" s="30"/>
      <c r="D24" s="30"/>
      <c r="E24" s="30"/>
      <c r="F24" s="30"/>
      <c r="G24" s="30"/>
      <c r="H24" s="30"/>
      <c r="I24" s="30"/>
      <c r="J24" s="30"/>
      <c r="K24" s="30"/>
      <c r="L24" s="93"/>
      <c r="S24" s="30"/>
      <c r="T24" s="30"/>
      <c r="U24" s="30"/>
      <c r="V24" s="30"/>
      <c r="W24" s="30"/>
      <c r="X24" s="30"/>
      <c r="Y24" s="30"/>
      <c r="Z24" s="30"/>
      <c r="AA24" s="30"/>
      <c r="AB24" s="30"/>
      <c r="AC24" s="30"/>
      <c r="AD24" s="30"/>
      <c r="AE24" s="30"/>
    </row>
    <row r="25" spans="1:31" s="2" customFormat="1" ht="12" customHeight="1">
      <c r="A25" s="30"/>
      <c r="B25" s="31"/>
      <c r="C25" s="30"/>
      <c r="D25" s="27" t="s">
        <v>32</v>
      </c>
      <c r="E25" s="30"/>
      <c r="F25" s="30"/>
      <c r="G25" s="30"/>
      <c r="H25" s="30"/>
      <c r="I25" s="27" t="s">
        <v>22</v>
      </c>
      <c r="J25" s="25" t="s">
        <v>33</v>
      </c>
      <c r="K25" s="30"/>
      <c r="L25" s="93"/>
      <c r="S25" s="30"/>
      <c r="T25" s="30"/>
      <c r="U25" s="30"/>
      <c r="V25" s="30"/>
      <c r="W25" s="30"/>
      <c r="X25" s="30"/>
      <c r="Y25" s="30"/>
      <c r="Z25" s="30"/>
      <c r="AA25" s="30"/>
      <c r="AB25" s="30"/>
      <c r="AC25" s="30"/>
      <c r="AD25" s="30"/>
      <c r="AE25" s="30"/>
    </row>
    <row r="26" spans="1:31" s="2" customFormat="1" ht="18" customHeight="1">
      <c r="A26" s="30"/>
      <c r="B26" s="31"/>
      <c r="C26" s="30"/>
      <c r="D26" s="30"/>
      <c r="E26" s="25" t="s">
        <v>34</v>
      </c>
      <c r="F26" s="30"/>
      <c r="G26" s="30"/>
      <c r="H26" s="30"/>
      <c r="I26" s="27" t="s">
        <v>25</v>
      </c>
      <c r="J26" s="25" t="s">
        <v>35</v>
      </c>
      <c r="K26" s="30"/>
      <c r="L26" s="93"/>
      <c r="S26" s="30"/>
      <c r="T26" s="30"/>
      <c r="U26" s="30"/>
      <c r="V26" s="30"/>
      <c r="W26" s="30"/>
      <c r="X26" s="30"/>
      <c r="Y26" s="30"/>
      <c r="Z26" s="30"/>
      <c r="AA26" s="30"/>
      <c r="AB26" s="30"/>
      <c r="AC26" s="30"/>
      <c r="AD26" s="30"/>
      <c r="AE26" s="30"/>
    </row>
    <row r="27" spans="1:31" s="2" customFormat="1" ht="6.95" customHeight="1">
      <c r="A27" s="30"/>
      <c r="B27" s="31"/>
      <c r="C27" s="30"/>
      <c r="D27" s="30"/>
      <c r="E27" s="30"/>
      <c r="F27" s="30"/>
      <c r="G27" s="30"/>
      <c r="H27" s="30"/>
      <c r="I27" s="30"/>
      <c r="J27" s="30"/>
      <c r="K27" s="30"/>
      <c r="L27" s="93"/>
      <c r="S27" s="30"/>
      <c r="T27" s="30"/>
      <c r="U27" s="30"/>
      <c r="V27" s="30"/>
      <c r="W27" s="30"/>
      <c r="X27" s="30"/>
      <c r="Y27" s="30"/>
      <c r="Z27" s="30"/>
      <c r="AA27" s="30"/>
      <c r="AB27" s="30"/>
      <c r="AC27" s="30"/>
      <c r="AD27" s="30"/>
      <c r="AE27" s="30"/>
    </row>
    <row r="28" spans="1:31" s="2" customFormat="1" ht="12" customHeight="1">
      <c r="A28" s="30"/>
      <c r="B28" s="31"/>
      <c r="C28" s="30"/>
      <c r="D28" s="27" t="s">
        <v>36</v>
      </c>
      <c r="E28" s="30"/>
      <c r="F28" s="30"/>
      <c r="G28" s="30"/>
      <c r="H28" s="30"/>
      <c r="I28" s="30"/>
      <c r="J28" s="30"/>
      <c r="K28" s="30"/>
      <c r="L28" s="93"/>
      <c r="S28" s="30"/>
      <c r="T28" s="30"/>
      <c r="U28" s="30"/>
      <c r="V28" s="30"/>
      <c r="W28" s="30"/>
      <c r="X28" s="30"/>
      <c r="Y28" s="30"/>
      <c r="Z28" s="30"/>
      <c r="AA28" s="30"/>
      <c r="AB28" s="30"/>
      <c r="AC28" s="30"/>
      <c r="AD28" s="30"/>
      <c r="AE28" s="30"/>
    </row>
    <row r="29" spans="1:31" s="8" customFormat="1" ht="47.25" customHeight="1">
      <c r="A29" s="94"/>
      <c r="B29" s="95"/>
      <c r="C29" s="94"/>
      <c r="D29" s="94"/>
      <c r="E29" s="316" t="s">
        <v>37</v>
      </c>
      <c r="F29" s="316"/>
      <c r="G29" s="316"/>
      <c r="H29" s="316"/>
      <c r="I29" s="94"/>
      <c r="J29" s="94"/>
      <c r="K29" s="94"/>
      <c r="L29" s="96"/>
      <c r="S29" s="94"/>
      <c r="T29" s="94"/>
      <c r="U29" s="94"/>
      <c r="V29" s="94"/>
      <c r="W29" s="94"/>
      <c r="X29" s="94"/>
      <c r="Y29" s="94"/>
      <c r="Z29" s="94"/>
      <c r="AA29" s="94"/>
      <c r="AB29" s="94"/>
      <c r="AC29" s="94"/>
      <c r="AD29" s="94"/>
      <c r="AE29" s="94"/>
    </row>
    <row r="30" spans="1:31" s="2" customFormat="1" ht="6.95" customHeight="1">
      <c r="A30" s="30"/>
      <c r="B30" s="31"/>
      <c r="C30" s="30"/>
      <c r="D30" s="30"/>
      <c r="E30" s="30"/>
      <c r="F30" s="30"/>
      <c r="G30" s="30"/>
      <c r="H30" s="30"/>
      <c r="I30" s="30"/>
      <c r="J30" s="30"/>
      <c r="K30" s="30"/>
      <c r="L30" s="93"/>
      <c r="S30" s="30"/>
      <c r="T30" s="30"/>
      <c r="U30" s="30"/>
      <c r="V30" s="30"/>
      <c r="W30" s="30"/>
      <c r="X30" s="30"/>
      <c r="Y30" s="30"/>
      <c r="Z30" s="30"/>
      <c r="AA30" s="30"/>
      <c r="AB30" s="30"/>
      <c r="AC30" s="30"/>
      <c r="AD30" s="30"/>
      <c r="AE30" s="30"/>
    </row>
    <row r="31" spans="1:31" s="2" customFormat="1" ht="6.95" customHeight="1">
      <c r="A31" s="30"/>
      <c r="B31" s="31"/>
      <c r="C31" s="30"/>
      <c r="D31" s="59"/>
      <c r="E31" s="59"/>
      <c r="F31" s="59"/>
      <c r="G31" s="59"/>
      <c r="H31" s="59"/>
      <c r="I31" s="59"/>
      <c r="J31" s="59"/>
      <c r="K31" s="59"/>
      <c r="L31" s="93"/>
      <c r="S31" s="30"/>
      <c r="T31" s="30"/>
      <c r="U31" s="30"/>
      <c r="V31" s="30"/>
      <c r="W31" s="30"/>
      <c r="X31" s="30"/>
      <c r="Y31" s="30"/>
      <c r="Z31" s="30"/>
      <c r="AA31" s="30"/>
      <c r="AB31" s="30"/>
      <c r="AC31" s="30"/>
      <c r="AD31" s="30"/>
      <c r="AE31" s="30"/>
    </row>
    <row r="32" spans="1:31" s="2" customFormat="1" ht="25.35" customHeight="1">
      <c r="A32" s="30"/>
      <c r="B32" s="31"/>
      <c r="C32" s="30"/>
      <c r="D32" s="97" t="s">
        <v>38</v>
      </c>
      <c r="E32" s="30"/>
      <c r="F32" s="30"/>
      <c r="G32" s="30"/>
      <c r="H32" s="30"/>
      <c r="I32" s="30"/>
      <c r="J32" s="64">
        <f>ROUND(J99,2)</f>
        <v>0</v>
      </c>
      <c r="K32" s="30"/>
      <c r="L32" s="93"/>
      <c r="S32" s="30"/>
      <c r="T32" s="30"/>
      <c r="U32" s="30"/>
      <c r="V32" s="30"/>
      <c r="W32" s="30"/>
      <c r="X32" s="30"/>
      <c r="Y32" s="30"/>
      <c r="Z32" s="30"/>
      <c r="AA32" s="30"/>
      <c r="AB32" s="30"/>
      <c r="AC32" s="30"/>
      <c r="AD32" s="30"/>
      <c r="AE32" s="30"/>
    </row>
    <row r="33" spans="1:31" s="2" customFormat="1" ht="6.95" customHeight="1">
      <c r="A33" s="30"/>
      <c r="B33" s="31"/>
      <c r="C33" s="30"/>
      <c r="D33" s="59"/>
      <c r="E33" s="59"/>
      <c r="F33" s="59"/>
      <c r="G33" s="59"/>
      <c r="H33" s="59"/>
      <c r="I33" s="59"/>
      <c r="J33" s="59"/>
      <c r="K33" s="59"/>
      <c r="L33" s="93"/>
      <c r="S33" s="30"/>
      <c r="T33" s="30"/>
      <c r="U33" s="30"/>
      <c r="V33" s="30"/>
      <c r="W33" s="30"/>
      <c r="X33" s="30"/>
      <c r="Y33" s="30"/>
      <c r="Z33" s="30"/>
      <c r="AA33" s="30"/>
      <c r="AB33" s="30"/>
      <c r="AC33" s="30"/>
      <c r="AD33" s="30"/>
      <c r="AE33" s="30"/>
    </row>
    <row r="34" spans="1:31" s="2" customFormat="1" ht="14.45" customHeight="1">
      <c r="A34" s="30"/>
      <c r="B34" s="31"/>
      <c r="C34" s="30"/>
      <c r="D34" s="30"/>
      <c r="E34" s="30"/>
      <c r="F34" s="34" t="s">
        <v>40</v>
      </c>
      <c r="G34" s="30"/>
      <c r="H34" s="30"/>
      <c r="I34" s="34" t="s">
        <v>39</v>
      </c>
      <c r="J34" s="34"/>
      <c r="K34" s="30"/>
      <c r="L34" s="93"/>
      <c r="S34" s="30"/>
      <c r="T34" s="30"/>
      <c r="U34" s="30"/>
      <c r="V34" s="30"/>
      <c r="W34" s="30"/>
      <c r="X34" s="30"/>
      <c r="Y34" s="30"/>
      <c r="Z34" s="30"/>
      <c r="AA34" s="30"/>
      <c r="AB34" s="30"/>
      <c r="AC34" s="30"/>
      <c r="AD34" s="30"/>
      <c r="AE34" s="30"/>
    </row>
    <row r="35" spans="1:31" s="2" customFormat="1" ht="14.45" customHeight="1" hidden="1">
      <c r="A35" s="30"/>
      <c r="B35" s="31"/>
      <c r="C35" s="30"/>
      <c r="D35" s="36" t="s">
        <v>41</v>
      </c>
      <c r="E35" s="27" t="s">
        <v>42</v>
      </c>
      <c r="F35" s="98">
        <f>ROUND((SUM(BE99:BE973)),2)</f>
        <v>0</v>
      </c>
      <c r="G35" s="30"/>
      <c r="H35" s="30"/>
      <c r="I35" s="99">
        <v>0.21</v>
      </c>
      <c r="J35" s="98"/>
      <c r="K35" s="30"/>
      <c r="L35" s="93"/>
      <c r="S35" s="30"/>
      <c r="T35" s="30"/>
      <c r="U35" s="30"/>
      <c r="V35" s="30"/>
      <c r="W35" s="30"/>
      <c r="X35" s="30"/>
      <c r="Y35" s="30"/>
      <c r="Z35" s="30"/>
      <c r="AA35" s="30"/>
      <c r="AB35" s="30"/>
      <c r="AC35" s="30"/>
      <c r="AD35" s="30"/>
      <c r="AE35" s="30"/>
    </row>
    <row r="36" spans="1:31" s="2" customFormat="1" ht="14.45" customHeight="1" hidden="1">
      <c r="A36" s="30"/>
      <c r="B36" s="31"/>
      <c r="C36" s="30"/>
      <c r="D36" s="30"/>
      <c r="E36" s="27" t="s">
        <v>43</v>
      </c>
      <c r="F36" s="98">
        <f>ROUND((SUM(BF99:BF973)),2)</f>
        <v>0</v>
      </c>
      <c r="G36" s="30"/>
      <c r="H36" s="30"/>
      <c r="I36" s="99">
        <v>0.15</v>
      </c>
      <c r="J36" s="98"/>
      <c r="K36" s="30"/>
      <c r="L36" s="93"/>
      <c r="S36" s="30"/>
      <c r="T36" s="30"/>
      <c r="U36" s="30"/>
      <c r="V36" s="30"/>
      <c r="W36" s="30"/>
      <c r="X36" s="30"/>
      <c r="Y36" s="30"/>
      <c r="Z36" s="30"/>
      <c r="AA36" s="30"/>
      <c r="AB36" s="30"/>
      <c r="AC36" s="30"/>
      <c r="AD36" s="30"/>
      <c r="AE36" s="30"/>
    </row>
    <row r="37" spans="1:31" s="2" customFormat="1" ht="14.45" customHeight="1">
      <c r="A37" s="30"/>
      <c r="B37" s="31"/>
      <c r="C37" s="30"/>
      <c r="D37" s="27" t="s">
        <v>41</v>
      </c>
      <c r="E37" s="27" t="s">
        <v>44</v>
      </c>
      <c r="F37" s="98">
        <f>ROUND((SUM(BG99:BG973)),2)</f>
        <v>0</v>
      </c>
      <c r="G37" s="30"/>
      <c r="H37" s="30"/>
      <c r="I37" s="99"/>
      <c r="J37" s="98"/>
      <c r="K37" s="30"/>
      <c r="L37" s="93"/>
      <c r="S37" s="30"/>
      <c r="T37" s="30"/>
      <c r="U37" s="30"/>
      <c r="V37" s="30"/>
      <c r="W37" s="30"/>
      <c r="X37" s="30"/>
      <c r="Y37" s="30"/>
      <c r="Z37" s="30"/>
      <c r="AA37" s="30"/>
      <c r="AB37" s="30"/>
      <c r="AC37" s="30"/>
      <c r="AD37" s="30"/>
      <c r="AE37" s="30"/>
    </row>
    <row r="38" spans="1:31" s="2" customFormat="1" ht="14.45" customHeight="1">
      <c r="A38" s="30"/>
      <c r="B38" s="31"/>
      <c r="C38" s="30"/>
      <c r="D38" s="30"/>
      <c r="E38" s="27" t="s">
        <v>45</v>
      </c>
      <c r="F38" s="98">
        <f>ROUND((SUM(BH99:BH973)),2)</f>
        <v>0</v>
      </c>
      <c r="G38" s="30"/>
      <c r="H38" s="30"/>
      <c r="I38" s="99"/>
      <c r="J38" s="98"/>
      <c r="K38" s="30"/>
      <c r="L38" s="93"/>
      <c r="S38" s="30"/>
      <c r="T38" s="30"/>
      <c r="U38" s="30"/>
      <c r="V38" s="30"/>
      <c r="W38" s="30"/>
      <c r="X38" s="30"/>
      <c r="Y38" s="30"/>
      <c r="Z38" s="30"/>
      <c r="AA38" s="30"/>
      <c r="AB38" s="30"/>
      <c r="AC38" s="30"/>
      <c r="AD38" s="30"/>
      <c r="AE38" s="30"/>
    </row>
    <row r="39" spans="1:31" s="2" customFormat="1" ht="14.45" customHeight="1" hidden="1">
      <c r="A39" s="30"/>
      <c r="B39" s="31"/>
      <c r="C39" s="30"/>
      <c r="D39" s="30"/>
      <c r="E39" s="27" t="s">
        <v>46</v>
      </c>
      <c r="F39" s="98">
        <f>ROUND((SUM(BI99:BI973)),2)</f>
        <v>0</v>
      </c>
      <c r="G39" s="30"/>
      <c r="H39" s="30"/>
      <c r="I39" s="99">
        <v>0</v>
      </c>
      <c r="J39" s="98">
        <f>0</f>
        <v>0</v>
      </c>
      <c r="K39" s="30"/>
      <c r="L39" s="93"/>
      <c r="S39" s="30"/>
      <c r="T39" s="30"/>
      <c r="U39" s="30"/>
      <c r="V39" s="30"/>
      <c r="W39" s="30"/>
      <c r="X39" s="30"/>
      <c r="Y39" s="30"/>
      <c r="Z39" s="30"/>
      <c r="AA39" s="30"/>
      <c r="AB39" s="30"/>
      <c r="AC39" s="30"/>
      <c r="AD39" s="30"/>
      <c r="AE39" s="30"/>
    </row>
    <row r="40" spans="1:31" s="2" customFormat="1" ht="6.95" customHeight="1">
      <c r="A40" s="30"/>
      <c r="B40" s="31"/>
      <c r="C40" s="30"/>
      <c r="D40" s="30"/>
      <c r="E40" s="30"/>
      <c r="F40" s="30"/>
      <c r="G40" s="30"/>
      <c r="H40" s="30"/>
      <c r="I40" s="30"/>
      <c r="J40" s="30"/>
      <c r="K40" s="30"/>
      <c r="L40" s="93"/>
      <c r="S40" s="30"/>
      <c r="T40" s="30"/>
      <c r="U40" s="30"/>
      <c r="V40" s="30"/>
      <c r="W40" s="30"/>
      <c r="X40" s="30"/>
      <c r="Y40" s="30"/>
      <c r="Z40" s="30"/>
      <c r="AA40" s="30"/>
      <c r="AB40" s="30"/>
      <c r="AC40" s="30"/>
      <c r="AD40" s="30"/>
      <c r="AE40" s="30"/>
    </row>
    <row r="41" spans="1:31" s="2" customFormat="1" ht="25.35" customHeight="1">
      <c r="A41" s="30"/>
      <c r="B41" s="31"/>
      <c r="C41" s="100"/>
      <c r="D41" s="255" t="s">
        <v>1581</v>
      </c>
      <c r="E41" s="53"/>
      <c r="F41" s="53"/>
      <c r="G41" s="101" t="s">
        <v>48</v>
      </c>
      <c r="H41" s="102" t="s">
        <v>49</v>
      </c>
      <c r="I41" s="53"/>
      <c r="J41" s="103">
        <f>SUM(J32:J39)</f>
        <v>0</v>
      </c>
      <c r="K41" s="104"/>
      <c r="L41" s="93"/>
      <c r="S41" s="30"/>
      <c r="T41" s="30"/>
      <c r="U41" s="30"/>
      <c r="V41" s="30"/>
      <c r="W41" s="30"/>
      <c r="X41" s="30"/>
      <c r="Y41" s="30"/>
      <c r="Z41" s="30"/>
      <c r="AA41" s="30"/>
      <c r="AB41" s="30"/>
      <c r="AC41" s="30"/>
      <c r="AD41" s="30"/>
      <c r="AE41" s="30"/>
    </row>
    <row r="42" spans="1:31" s="2" customFormat="1" ht="14.45" customHeight="1">
      <c r="A42" s="30"/>
      <c r="B42" s="40"/>
      <c r="C42" s="41"/>
      <c r="D42" s="41"/>
      <c r="E42" s="41"/>
      <c r="F42" s="41"/>
      <c r="G42" s="41"/>
      <c r="H42" s="41"/>
      <c r="I42" s="41"/>
      <c r="J42" s="41"/>
      <c r="K42" s="41"/>
      <c r="L42" s="93"/>
      <c r="S42" s="30"/>
      <c r="T42" s="30"/>
      <c r="U42" s="30"/>
      <c r="V42" s="30"/>
      <c r="W42" s="30"/>
      <c r="X42" s="30"/>
      <c r="Y42" s="30"/>
      <c r="Z42" s="30"/>
      <c r="AA42" s="30"/>
      <c r="AB42" s="30"/>
      <c r="AC42" s="30"/>
      <c r="AD42" s="30"/>
      <c r="AE42" s="30"/>
    </row>
    <row r="46" spans="1:31" s="2" customFormat="1" ht="6.95" customHeight="1">
      <c r="A46" s="30"/>
      <c r="B46" s="42"/>
      <c r="C46" s="43"/>
      <c r="D46" s="43"/>
      <c r="E46" s="43"/>
      <c r="F46" s="43"/>
      <c r="G46" s="43"/>
      <c r="H46" s="43"/>
      <c r="I46" s="43"/>
      <c r="J46" s="43"/>
      <c r="K46" s="43"/>
      <c r="L46" s="93"/>
      <c r="S46" s="30"/>
      <c r="T46" s="30"/>
      <c r="U46" s="30"/>
      <c r="V46" s="30"/>
      <c r="W46" s="30"/>
      <c r="X46" s="30"/>
      <c r="Y46" s="30"/>
      <c r="Z46" s="30"/>
      <c r="AA46" s="30"/>
      <c r="AB46" s="30"/>
      <c r="AC46" s="30"/>
      <c r="AD46" s="30"/>
      <c r="AE46" s="30"/>
    </row>
    <row r="47" spans="1:31" s="2" customFormat="1" ht="24.95" customHeight="1">
      <c r="A47" s="30"/>
      <c r="B47" s="31"/>
      <c r="C47" s="22" t="s">
        <v>95</v>
      </c>
      <c r="D47" s="30"/>
      <c r="E47" s="30"/>
      <c r="F47" s="30"/>
      <c r="G47" s="30"/>
      <c r="H47" s="30"/>
      <c r="I47" s="30"/>
      <c r="J47" s="30"/>
      <c r="K47" s="30"/>
      <c r="L47" s="93"/>
      <c r="S47" s="30"/>
      <c r="T47" s="30"/>
      <c r="U47" s="30"/>
      <c r="V47" s="30"/>
      <c r="W47" s="30"/>
      <c r="X47" s="30"/>
      <c r="Y47" s="30"/>
      <c r="Z47" s="30"/>
      <c r="AA47" s="30"/>
      <c r="AB47" s="30"/>
      <c r="AC47" s="30"/>
      <c r="AD47" s="30"/>
      <c r="AE47" s="30"/>
    </row>
    <row r="48" spans="1:31" s="2" customFormat="1" ht="6.95" customHeight="1">
      <c r="A48" s="30"/>
      <c r="B48" s="31"/>
      <c r="C48" s="30"/>
      <c r="D48" s="30"/>
      <c r="E48" s="30"/>
      <c r="F48" s="30"/>
      <c r="G48" s="30"/>
      <c r="H48" s="30"/>
      <c r="I48" s="30"/>
      <c r="J48" s="30"/>
      <c r="K48" s="30"/>
      <c r="L48" s="93"/>
      <c r="S48" s="30"/>
      <c r="T48" s="30"/>
      <c r="U48" s="30"/>
      <c r="V48" s="30"/>
      <c r="W48" s="30"/>
      <c r="X48" s="30"/>
      <c r="Y48" s="30"/>
      <c r="Z48" s="30"/>
      <c r="AA48" s="30"/>
      <c r="AB48" s="30"/>
      <c r="AC48" s="30"/>
      <c r="AD48" s="30"/>
      <c r="AE48" s="30"/>
    </row>
    <row r="49" spans="1:31" s="2" customFormat="1" ht="12" customHeight="1">
      <c r="A49" s="30"/>
      <c r="B49" s="31"/>
      <c r="C49" s="27" t="s">
        <v>13</v>
      </c>
      <c r="D49" s="30"/>
      <c r="E49" s="30"/>
      <c r="F49" s="30"/>
      <c r="G49" s="30"/>
      <c r="H49" s="30"/>
      <c r="I49" s="30"/>
      <c r="J49" s="30"/>
      <c r="K49" s="30"/>
      <c r="L49" s="93"/>
      <c r="S49" s="30"/>
      <c r="T49" s="30"/>
      <c r="U49" s="30"/>
      <c r="V49" s="30"/>
      <c r="W49" s="30"/>
      <c r="X49" s="30"/>
      <c r="Y49" s="30"/>
      <c r="Z49" s="30"/>
      <c r="AA49" s="30"/>
      <c r="AB49" s="30"/>
      <c r="AC49" s="30"/>
      <c r="AD49" s="30"/>
      <c r="AE49" s="30"/>
    </row>
    <row r="50" spans="1:31" s="2" customFormat="1" ht="16.5" customHeight="1">
      <c r="A50" s="30"/>
      <c r="B50" s="31"/>
      <c r="C50" s="30"/>
      <c r="D50" s="30"/>
      <c r="E50" s="342" t="str">
        <f>E7</f>
        <v>Snižování energetické náročnosti objektu správní budovy střediska Kohinoor PKÚ s.p.</v>
      </c>
      <c r="F50" s="344"/>
      <c r="G50" s="344"/>
      <c r="H50" s="344"/>
      <c r="I50" s="30"/>
      <c r="J50" s="30"/>
      <c r="K50" s="30"/>
      <c r="L50" s="93"/>
      <c r="S50" s="30"/>
      <c r="T50" s="30"/>
      <c r="U50" s="30"/>
      <c r="V50" s="30"/>
      <c r="W50" s="30"/>
      <c r="X50" s="30"/>
      <c r="Y50" s="30"/>
      <c r="Z50" s="30"/>
      <c r="AA50" s="30"/>
      <c r="AB50" s="30"/>
      <c r="AC50" s="30"/>
      <c r="AD50" s="30"/>
      <c r="AE50" s="30"/>
    </row>
    <row r="51" spans="2:12" s="1" customFormat="1" ht="12" customHeight="1">
      <c r="B51" s="21"/>
      <c r="C51" s="27" t="s">
        <v>92</v>
      </c>
      <c r="L51" s="21"/>
    </row>
    <row r="52" spans="1:31" s="2" customFormat="1" ht="16.5" customHeight="1">
      <c r="A52" s="30"/>
      <c r="B52" s="31"/>
      <c r="C52" s="30"/>
      <c r="D52" s="30"/>
      <c r="E52" s="342" t="s">
        <v>93</v>
      </c>
      <c r="F52" s="343"/>
      <c r="G52" s="343"/>
      <c r="H52" s="343"/>
      <c r="I52" s="30"/>
      <c r="J52" s="30"/>
      <c r="K52" s="30"/>
      <c r="L52" s="93"/>
      <c r="S52" s="30"/>
      <c r="T52" s="30"/>
      <c r="U52" s="30"/>
      <c r="V52" s="30"/>
      <c r="W52" s="30"/>
      <c r="X52" s="30"/>
      <c r="Y52" s="30"/>
      <c r="Z52" s="30"/>
      <c r="AA52" s="30"/>
      <c r="AB52" s="30"/>
      <c r="AC52" s="30"/>
      <c r="AD52" s="30"/>
      <c r="AE52" s="30"/>
    </row>
    <row r="53" spans="1:31" s="2" customFormat="1" ht="12" customHeight="1">
      <c r="A53" s="30"/>
      <c r="B53" s="31"/>
      <c r="C53" s="27" t="s">
        <v>94</v>
      </c>
      <c r="D53" s="30"/>
      <c r="E53" s="30"/>
      <c r="F53" s="30"/>
      <c r="G53" s="30"/>
      <c r="H53" s="30"/>
      <c r="I53" s="30"/>
      <c r="J53" s="30"/>
      <c r="K53" s="30"/>
      <c r="L53" s="93"/>
      <c r="S53" s="30"/>
      <c r="T53" s="30"/>
      <c r="U53" s="30"/>
      <c r="V53" s="30"/>
      <c r="W53" s="30"/>
      <c r="X53" s="30"/>
      <c r="Y53" s="30"/>
      <c r="Z53" s="30"/>
      <c r="AA53" s="30"/>
      <c r="AB53" s="30"/>
      <c r="AC53" s="30"/>
      <c r="AD53" s="30"/>
      <c r="AE53" s="30"/>
    </row>
    <row r="54" spans="1:31" s="2" customFormat="1" ht="16.5" customHeight="1">
      <c r="A54" s="30"/>
      <c r="B54" s="31"/>
      <c r="C54" s="30"/>
      <c r="D54" s="30"/>
      <c r="E54" s="333" t="str">
        <f>E11</f>
        <v>SO 01 - Zateplení obvodového pláště</v>
      </c>
      <c r="F54" s="343"/>
      <c r="G54" s="343"/>
      <c r="H54" s="343"/>
      <c r="I54" s="30"/>
      <c r="J54" s="30"/>
      <c r="K54" s="30"/>
      <c r="L54" s="93"/>
      <c r="S54" s="30"/>
      <c r="T54" s="30"/>
      <c r="U54" s="30"/>
      <c r="V54" s="30"/>
      <c r="W54" s="30"/>
      <c r="X54" s="30"/>
      <c r="Y54" s="30"/>
      <c r="Z54" s="30"/>
      <c r="AA54" s="30"/>
      <c r="AB54" s="30"/>
      <c r="AC54" s="30"/>
      <c r="AD54" s="30"/>
      <c r="AE54" s="30"/>
    </row>
    <row r="55" spans="1:31" s="2" customFormat="1" ht="6.95" customHeight="1">
      <c r="A55" s="30"/>
      <c r="B55" s="31"/>
      <c r="C55" s="30"/>
      <c r="D55" s="30"/>
      <c r="E55" s="30"/>
      <c r="F55" s="30"/>
      <c r="G55" s="30"/>
      <c r="H55" s="30"/>
      <c r="I55" s="30"/>
      <c r="J55" s="30"/>
      <c r="K55" s="30"/>
      <c r="L55" s="93"/>
      <c r="S55" s="30"/>
      <c r="T55" s="30"/>
      <c r="U55" s="30"/>
      <c r="V55" s="30"/>
      <c r="W55" s="30"/>
      <c r="X55" s="30"/>
      <c r="Y55" s="30"/>
      <c r="Z55" s="30"/>
      <c r="AA55" s="30"/>
      <c r="AB55" s="30"/>
      <c r="AC55" s="30"/>
      <c r="AD55" s="30"/>
      <c r="AE55" s="30"/>
    </row>
    <row r="56" spans="1:31" s="2" customFormat="1" ht="12" customHeight="1">
      <c r="A56" s="30"/>
      <c r="B56" s="31"/>
      <c r="C56" s="27" t="s">
        <v>17</v>
      </c>
      <c r="D56" s="30"/>
      <c r="E56" s="30"/>
      <c r="F56" s="25" t="str">
        <f>F14</f>
        <v>Mariánské Radčice</v>
      </c>
      <c r="G56" s="30"/>
      <c r="H56" s="30"/>
      <c r="I56" s="27" t="s">
        <v>19</v>
      </c>
      <c r="J56" s="48" t="str">
        <f>IF(J14="","",J14)</f>
        <v>28. 8. 2018</v>
      </c>
      <c r="K56" s="30"/>
      <c r="L56" s="93"/>
      <c r="S56" s="30"/>
      <c r="T56" s="30"/>
      <c r="U56" s="30"/>
      <c r="V56" s="30"/>
      <c r="W56" s="30"/>
      <c r="X56" s="30"/>
      <c r="Y56" s="30"/>
      <c r="Z56" s="30"/>
      <c r="AA56" s="30"/>
      <c r="AB56" s="30"/>
      <c r="AC56" s="30"/>
      <c r="AD56" s="30"/>
      <c r="AE56" s="30"/>
    </row>
    <row r="57" spans="1:31" s="2" customFormat="1" ht="6.95" customHeight="1">
      <c r="A57" s="30"/>
      <c r="B57" s="31"/>
      <c r="C57" s="30"/>
      <c r="D57" s="30"/>
      <c r="E57" s="30"/>
      <c r="F57" s="30"/>
      <c r="G57" s="30"/>
      <c r="H57" s="30"/>
      <c r="I57" s="30"/>
      <c r="J57" s="30"/>
      <c r="K57" s="30"/>
      <c r="L57" s="93"/>
      <c r="S57" s="30"/>
      <c r="T57" s="30"/>
      <c r="U57" s="30"/>
      <c r="V57" s="30"/>
      <c r="W57" s="30"/>
      <c r="X57" s="30"/>
      <c r="Y57" s="30"/>
      <c r="Z57" s="30"/>
      <c r="AA57" s="30"/>
      <c r="AB57" s="30"/>
      <c r="AC57" s="30"/>
      <c r="AD57" s="30"/>
      <c r="AE57" s="30"/>
    </row>
    <row r="58" spans="1:31" s="2" customFormat="1" ht="15.2" customHeight="1">
      <c r="A58" s="30"/>
      <c r="B58" s="31"/>
      <c r="C58" s="27" t="s">
        <v>21</v>
      </c>
      <c r="D58" s="30"/>
      <c r="E58" s="30"/>
      <c r="F58" s="25" t="str">
        <f>E17</f>
        <v>Palivový kombinát Ústí s.p.</v>
      </c>
      <c r="G58" s="30"/>
      <c r="H58" s="30"/>
      <c r="I58" s="27" t="s">
        <v>28</v>
      </c>
      <c r="J58" s="28" t="str">
        <f>E23</f>
        <v>DRAKISA s.r.o.</v>
      </c>
      <c r="K58" s="30"/>
      <c r="L58" s="93"/>
      <c r="S58" s="30"/>
      <c r="T58" s="30"/>
      <c r="U58" s="30"/>
      <c r="V58" s="30"/>
      <c r="W58" s="30"/>
      <c r="X58" s="30"/>
      <c r="Y58" s="30"/>
      <c r="Z58" s="30"/>
      <c r="AA58" s="30"/>
      <c r="AB58" s="30"/>
      <c r="AC58" s="30"/>
      <c r="AD58" s="30"/>
      <c r="AE58" s="30"/>
    </row>
    <row r="59" spans="1:31" s="2" customFormat="1" ht="25.7" customHeight="1">
      <c r="A59" s="30"/>
      <c r="B59" s="31"/>
      <c r="C59" s="27" t="s">
        <v>26</v>
      </c>
      <c r="D59" s="30"/>
      <c r="E59" s="30"/>
      <c r="F59" s="25" t="str">
        <f>IF(E20="","",E20)</f>
        <v xml:space="preserve"> </v>
      </c>
      <c r="G59" s="30"/>
      <c r="H59" s="30"/>
      <c r="I59" s="27" t="s">
        <v>32</v>
      </c>
      <c r="J59" s="28" t="str">
        <f>E26</f>
        <v>STAVEBNÍ ROZPOČTY s.r.o.</v>
      </c>
      <c r="K59" s="30"/>
      <c r="L59" s="93"/>
      <c r="S59" s="30"/>
      <c r="T59" s="30"/>
      <c r="U59" s="30"/>
      <c r="V59" s="30"/>
      <c r="W59" s="30"/>
      <c r="X59" s="30"/>
      <c r="Y59" s="30"/>
      <c r="Z59" s="30"/>
      <c r="AA59" s="30"/>
      <c r="AB59" s="30"/>
      <c r="AC59" s="30"/>
      <c r="AD59" s="30"/>
      <c r="AE59" s="30"/>
    </row>
    <row r="60" spans="1:31" s="2" customFormat="1" ht="10.35" customHeight="1">
      <c r="A60" s="30"/>
      <c r="B60" s="31"/>
      <c r="C60" s="30"/>
      <c r="D60" s="30"/>
      <c r="E60" s="30"/>
      <c r="F60" s="30"/>
      <c r="G60" s="30"/>
      <c r="H60" s="30"/>
      <c r="I60" s="30"/>
      <c r="J60" s="30"/>
      <c r="K60" s="30"/>
      <c r="L60" s="93"/>
      <c r="S60" s="30"/>
      <c r="T60" s="30"/>
      <c r="U60" s="30"/>
      <c r="V60" s="30"/>
      <c r="W60" s="30"/>
      <c r="X60" s="30"/>
      <c r="Y60" s="30"/>
      <c r="Z60" s="30"/>
      <c r="AA60" s="30"/>
      <c r="AB60" s="30"/>
      <c r="AC60" s="30"/>
      <c r="AD60" s="30"/>
      <c r="AE60" s="30"/>
    </row>
    <row r="61" spans="1:31" s="2" customFormat="1" ht="29.25" customHeight="1">
      <c r="A61" s="30"/>
      <c r="B61" s="31"/>
      <c r="C61" s="105" t="s">
        <v>96</v>
      </c>
      <c r="D61" s="100"/>
      <c r="E61" s="100"/>
      <c r="F61" s="100"/>
      <c r="G61" s="100"/>
      <c r="H61" s="100"/>
      <c r="I61" s="100"/>
      <c r="J61" s="106" t="s">
        <v>97</v>
      </c>
      <c r="K61" s="100"/>
      <c r="L61" s="93"/>
      <c r="S61" s="30"/>
      <c r="T61" s="30"/>
      <c r="U61" s="30"/>
      <c r="V61" s="30"/>
      <c r="W61" s="30"/>
      <c r="X61" s="30"/>
      <c r="Y61" s="30"/>
      <c r="Z61" s="30"/>
      <c r="AA61" s="30"/>
      <c r="AB61" s="30"/>
      <c r="AC61" s="30"/>
      <c r="AD61" s="30"/>
      <c r="AE61" s="30"/>
    </row>
    <row r="62" spans="1:31" s="2" customFormat="1" ht="10.35" customHeight="1">
      <c r="A62" s="30"/>
      <c r="B62" s="31"/>
      <c r="C62" s="30"/>
      <c r="D62" s="30"/>
      <c r="E62" s="30"/>
      <c r="F62" s="30"/>
      <c r="G62" s="30"/>
      <c r="H62" s="30"/>
      <c r="I62" s="30"/>
      <c r="J62" s="30"/>
      <c r="K62" s="30"/>
      <c r="L62" s="93"/>
      <c r="S62" s="30"/>
      <c r="T62" s="30"/>
      <c r="U62" s="30"/>
      <c r="V62" s="30"/>
      <c r="W62" s="30"/>
      <c r="X62" s="30"/>
      <c r="Y62" s="30"/>
      <c r="Z62" s="30"/>
      <c r="AA62" s="30"/>
      <c r="AB62" s="30"/>
      <c r="AC62" s="30"/>
      <c r="AD62" s="30"/>
      <c r="AE62" s="30"/>
    </row>
    <row r="63" spans="1:47" s="2" customFormat="1" ht="22.9" customHeight="1">
      <c r="A63" s="30"/>
      <c r="B63" s="31"/>
      <c r="C63" s="107" t="s">
        <v>68</v>
      </c>
      <c r="D63" s="30"/>
      <c r="E63" s="30"/>
      <c r="F63" s="30"/>
      <c r="G63" s="30"/>
      <c r="H63" s="30"/>
      <c r="I63" s="30"/>
      <c r="J63" s="64">
        <f>J99</f>
        <v>0</v>
      </c>
      <c r="K63" s="30"/>
      <c r="L63" s="93"/>
      <c r="S63" s="30"/>
      <c r="T63" s="30"/>
      <c r="U63" s="30"/>
      <c r="V63" s="30"/>
      <c r="W63" s="30"/>
      <c r="X63" s="30"/>
      <c r="Y63" s="30"/>
      <c r="Z63" s="30"/>
      <c r="AA63" s="30"/>
      <c r="AB63" s="30"/>
      <c r="AC63" s="30"/>
      <c r="AD63" s="30"/>
      <c r="AE63" s="30"/>
      <c r="AU63" s="18" t="s">
        <v>98</v>
      </c>
    </row>
    <row r="64" spans="2:12" s="9" customFormat="1" ht="24.95" customHeight="1">
      <c r="B64" s="108"/>
      <c r="D64" s="109" t="s">
        <v>99</v>
      </c>
      <c r="E64" s="110"/>
      <c r="F64" s="110"/>
      <c r="G64" s="110"/>
      <c r="H64" s="110"/>
      <c r="I64" s="110"/>
      <c r="J64" s="111">
        <f>J100</f>
        <v>0</v>
      </c>
      <c r="L64" s="108"/>
    </row>
    <row r="65" spans="2:12" s="10" customFormat="1" ht="19.9" customHeight="1">
      <c r="B65" s="112"/>
      <c r="D65" s="113" t="s">
        <v>100</v>
      </c>
      <c r="E65" s="114"/>
      <c r="F65" s="114"/>
      <c r="G65" s="114"/>
      <c r="H65" s="114"/>
      <c r="I65" s="114"/>
      <c r="J65" s="115">
        <f>J101</f>
        <v>0</v>
      </c>
      <c r="L65" s="112"/>
    </row>
    <row r="66" spans="2:12" s="10" customFormat="1" ht="19.9" customHeight="1">
      <c r="B66" s="112"/>
      <c r="D66" s="113" t="s">
        <v>101</v>
      </c>
      <c r="E66" s="114"/>
      <c r="F66" s="114"/>
      <c r="G66" s="114"/>
      <c r="H66" s="114"/>
      <c r="I66" s="114"/>
      <c r="J66" s="115">
        <f>J126</f>
        <v>0</v>
      </c>
      <c r="L66" s="112"/>
    </row>
    <row r="67" spans="2:12" s="10" customFormat="1" ht="19.9" customHeight="1">
      <c r="B67" s="112"/>
      <c r="D67" s="113" t="s">
        <v>102</v>
      </c>
      <c r="E67" s="114"/>
      <c r="F67" s="114"/>
      <c r="G67" s="114"/>
      <c r="H67" s="114"/>
      <c r="I67" s="114"/>
      <c r="J67" s="115">
        <f>J698</f>
        <v>0</v>
      </c>
      <c r="L67" s="112"/>
    </row>
    <row r="68" spans="2:12" s="10" customFormat="1" ht="19.9" customHeight="1">
      <c r="B68" s="112"/>
      <c r="D68" s="113" t="s">
        <v>103</v>
      </c>
      <c r="E68" s="114"/>
      <c r="F68" s="114"/>
      <c r="G68" s="114"/>
      <c r="H68" s="114"/>
      <c r="I68" s="114"/>
      <c r="J68" s="115">
        <f>J729</f>
        <v>0</v>
      </c>
      <c r="L68" s="112"/>
    </row>
    <row r="69" spans="2:12" s="10" customFormat="1" ht="19.9" customHeight="1">
      <c r="B69" s="112"/>
      <c r="D69" s="113" t="s">
        <v>104</v>
      </c>
      <c r="E69" s="114"/>
      <c r="F69" s="114"/>
      <c r="G69" s="114"/>
      <c r="H69" s="114"/>
      <c r="I69" s="114"/>
      <c r="J69" s="115">
        <f>J739</f>
        <v>0</v>
      </c>
      <c r="L69" s="112"/>
    </row>
    <row r="70" spans="2:12" s="9" customFormat="1" ht="24.95" customHeight="1">
      <c r="B70" s="108"/>
      <c r="D70" s="109" t="s">
        <v>105</v>
      </c>
      <c r="E70" s="110"/>
      <c r="F70" s="110"/>
      <c r="G70" s="110"/>
      <c r="H70" s="110"/>
      <c r="I70" s="110"/>
      <c r="J70" s="111">
        <f>J742</f>
        <v>0</v>
      </c>
      <c r="L70" s="108"/>
    </row>
    <row r="71" spans="2:12" s="10" customFormat="1" ht="19.9" customHeight="1">
      <c r="B71" s="112"/>
      <c r="D71" s="113" t="s">
        <v>106</v>
      </c>
      <c r="E71" s="114"/>
      <c r="F71" s="114"/>
      <c r="G71" s="114"/>
      <c r="H71" s="114"/>
      <c r="I71" s="114"/>
      <c r="J71" s="115">
        <f>J743</f>
        <v>0</v>
      </c>
      <c r="L71" s="112"/>
    </row>
    <row r="72" spans="2:12" s="10" customFormat="1" ht="19.9" customHeight="1">
      <c r="B72" s="112"/>
      <c r="D72" s="113" t="s">
        <v>107</v>
      </c>
      <c r="E72" s="114"/>
      <c r="F72" s="114"/>
      <c r="G72" s="114"/>
      <c r="H72" s="114"/>
      <c r="I72" s="114"/>
      <c r="J72" s="115">
        <f>J759</f>
        <v>0</v>
      </c>
      <c r="L72" s="112"/>
    </row>
    <row r="73" spans="2:12" s="10" customFormat="1" ht="19.9" customHeight="1">
      <c r="B73" s="112"/>
      <c r="D73" s="113" t="s">
        <v>108</v>
      </c>
      <c r="E73" s="114"/>
      <c r="F73" s="114"/>
      <c r="G73" s="114"/>
      <c r="H73" s="114"/>
      <c r="I73" s="114"/>
      <c r="J73" s="115">
        <f>J767</f>
        <v>0</v>
      </c>
      <c r="L73" s="112"/>
    </row>
    <row r="74" spans="2:12" s="10" customFormat="1" ht="19.9" customHeight="1">
      <c r="B74" s="112"/>
      <c r="D74" s="113" t="s">
        <v>109</v>
      </c>
      <c r="E74" s="114"/>
      <c r="F74" s="114"/>
      <c r="G74" s="114"/>
      <c r="H74" s="114"/>
      <c r="I74" s="114"/>
      <c r="J74" s="115">
        <f>J791</f>
        <v>0</v>
      </c>
      <c r="L74" s="112"/>
    </row>
    <row r="75" spans="2:12" s="10" customFormat="1" ht="19.9" customHeight="1">
      <c r="B75" s="112"/>
      <c r="D75" s="113" t="s">
        <v>110</v>
      </c>
      <c r="E75" s="114"/>
      <c r="F75" s="114"/>
      <c r="G75" s="114"/>
      <c r="H75" s="114"/>
      <c r="I75" s="114"/>
      <c r="J75" s="115">
        <f>J806</f>
        <v>0</v>
      </c>
      <c r="L75" s="112"/>
    </row>
    <row r="76" spans="2:12" s="10" customFormat="1" ht="19.9" customHeight="1">
      <c r="B76" s="112"/>
      <c r="D76" s="113" t="s">
        <v>111</v>
      </c>
      <c r="E76" s="114"/>
      <c r="F76" s="114"/>
      <c r="G76" s="114"/>
      <c r="H76" s="114"/>
      <c r="I76" s="114"/>
      <c r="J76" s="115">
        <f>J818</f>
        <v>0</v>
      </c>
      <c r="L76" s="112"/>
    </row>
    <row r="77" spans="2:12" s="10" customFormat="1" ht="19.9" customHeight="1">
      <c r="B77" s="112"/>
      <c r="D77" s="113" t="s">
        <v>112</v>
      </c>
      <c r="E77" s="114"/>
      <c r="F77" s="114"/>
      <c r="G77" s="114"/>
      <c r="H77" s="114"/>
      <c r="I77" s="114"/>
      <c r="J77" s="115">
        <f>J934</f>
        <v>0</v>
      </c>
      <c r="L77" s="112"/>
    </row>
    <row r="78" spans="1:31" s="2" customFormat="1" ht="21.75" customHeight="1">
      <c r="A78" s="30"/>
      <c r="B78" s="31"/>
      <c r="C78" s="30"/>
      <c r="D78" s="30"/>
      <c r="E78" s="30"/>
      <c r="F78" s="30"/>
      <c r="G78" s="30"/>
      <c r="H78" s="30"/>
      <c r="I78" s="30"/>
      <c r="J78" s="30"/>
      <c r="K78" s="30"/>
      <c r="L78" s="93"/>
      <c r="S78" s="30"/>
      <c r="T78" s="30"/>
      <c r="U78" s="30"/>
      <c r="V78" s="30"/>
      <c r="W78" s="30"/>
      <c r="X78" s="30"/>
      <c r="Y78" s="30"/>
      <c r="Z78" s="30"/>
      <c r="AA78" s="30"/>
      <c r="AB78" s="30"/>
      <c r="AC78" s="30"/>
      <c r="AD78" s="30"/>
      <c r="AE78" s="30"/>
    </row>
    <row r="79" spans="1:31" s="2" customFormat="1" ht="6.95" customHeight="1">
      <c r="A79" s="30"/>
      <c r="B79" s="40"/>
      <c r="C79" s="41"/>
      <c r="D79" s="41"/>
      <c r="E79" s="41"/>
      <c r="F79" s="41"/>
      <c r="G79" s="41"/>
      <c r="H79" s="41"/>
      <c r="I79" s="41"/>
      <c r="J79" s="41"/>
      <c r="K79" s="41"/>
      <c r="L79" s="93"/>
      <c r="S79" s="30"/>
      <c r="T79" s="30"/>
      <c r="U79" s="30"/>
      <c r="V79" s="30"/>
      <c r="W79" s="30"/>
      <c r="X79" s="30"/>
      <c r="Y79" s="30"/>
      <c r="Z79" s="30"/>
      <c r="AA79" s="30"/>
      <c r="AB79" s="30"/>
      <c r="AC79" s="30"/>
      <c r="AD79" s="30"/>
      <c r="AE79" s="30"/>
    </row>
    <row r="83" spans="1:31" s="2" customFormat="1" ht="6.95" customHeight="1">
      <c r="A83" s="30"/>
      <c r="B83" s="42"/>
      <c r="C83" s="43"/>
      <c r="D83" s="43"/>
      <c r="E83" s="43"/>
      <c r="F83" s="43"/>
      <c r="G83" s="43"/>
      <c r="H83" s="43"/>
      <c r="I83" s="43"/>
      <c r="J83" s="43"/>
      <c r="K83" s="43"/>
      <c r="L83" s="93"/>
      <c r="S83" s="30"/>
      <c r="T83" s="30"/>
      <c r="U83" s="30"/>
      <c r="V83" s="30"/>
      <c r="W83" s="30"/>
      <c r="X83" s="30"/>
      <c r="Y83" s="30"/>
      <c r="Z83" s="30"/>
      <c r="AA83" s="30"/>
      <c r="AB83" s="30"/>
      <c r="AC83" s="30"/>
      <c r="AD83" s="30"/>
      <c r="AE83" s="30"/>
    </row>
    <row r="84" spans="1:31" s="2" customFormat="1" ht="24.95" customHeight="1">
      <c r="A84" s="30"/>
      <c r="B84" s="31"/>
      <c r="C84" s="22" t="s">
        <v>113</v>
      </c>
      <c r="D84" s="30"/>
      <c r="E84" s="30"/>
      <c r="F84" s="30"/>
      <c r="G84" s="30"/>
      <c r="H84" s="30"/>
      <c r="I84" s="30"/>
      <c r="J84" s="30"/>
      <c r="K84" s="30"/>
      <c r="L84" s="93"/>
      <c r="S84" s="30"/>
      <c r="T84" s="30"/>
      <c r="U84" s="30"/>
      <c r="V84" s="30"/>
      <c r="W84" s="30"/>
      <c r="X84" s="30"/>
      <c r="Y84" s="30"/>
      <c r="Z84" s="30"/>
      <c r="AA84" s="30"/>
      <c r="AB84" s="30"/>
      <c r="AC84" s="30"/>
      <c r="AD84" s="30"/>
      <c r="AE84" s="30"/>
    </row>
    <row r="85" spans="1:31" s="2" customFormat="1" ht="6.95" customHeight="1">
      <c r="A85" s="30"/>
      <c r="B85" s="31"/>
      <c r="C85" s="30"/>
      <c r="D85" s="30"/>
      <c r="E85" s="30"/>
      <c r="F85" s="30"/>
      <c r="G85" s="30"/>
      <c r="H85" s="30"/>
      <c r="I85" s="30"/>
      <c r="J85" s="30"/>
      <c r="K85" s="30"/>
      <c r="L85" s="93"/>
      <c r="S85" s="30"/>
      <c r="T85" s="30"/>
      <c r="U85" s="30"/>
      <c r="V85" s="30"/>
      <c r="W85" s="30"/>
      <c r="X85" s="30"/>
      <c r="Y85" s="30"/>
      <c r="Z85" s="30"/>
      <c r="AA85" s="30"/>
      <c r="AB85" s="30"/>
      <c r="AC85" s="30"/>
      <c r="AD85" s="30"/>
      <c r="AE85" s="30"/>
    </row>
    <row r="86" spans="1:31" s="2" customFormat="1" ht="12" customHeight="1">
      <c r="A86" s="30"/>
      <c r="B86" s="31"/>
      <c r="C86" s="27" t="s">
        <v>13</v>
      </c>
      <c r="D86" s="30"/>
      <c r="E86" s="30"/>
      <c r="F86" s="30"/>
      <c r="G86" s="30"/>
      <c r="H86" s="30"/>
      <c r="I86" s="30"/>
      <c r="J86" s="30"/>
      <c r="K86" s="30"/>
      <c r="L86" s="93"/>
      <c r="S86" s="30"/>
      <c r="T86" s="30"/>
      <c r="U86" s="30"/>
      <c r="V86" s="30"/>
      <c r="W86" s="30"/>
      <c r="X86" s="30"/>
      <c r="Y86" s="30"/>
      <c r="Z86" s="30"/>
      <c r="AA86" s="30"/>
      <c r="AB86" s="30"/>
      <c r="AC86" s="30"/>
      <c r="AD86" s="30"/>
      <c r="AE86" s="30"/>
    </row>
    <row r="87" spans="1:31" s="2" customFormat="1" ht="16.5" customHeight="1">
      <c r="A87" s="30"/>
      <c r="B87" s="31"/>
      <c r="C87" s="30"/>
      <c r="D87" s="30"/>
      <c r="E87" s="342" t="str">
        <f>E7</f>
        <v>Snižování energetické náročnosti objektu správní budovy střediska Kohinoor PKÚ s.p.</v>
      </c>
      <c r="F87" s="344"/>
      <c r="G87" s="344"/>
      <c r="H87" s="344"/>
      <c r="I87" s="30"/>
      <c r="J87" s="30"/>
      <c r="K87" s="30"/>
      <c r="L87" s="93"/>
      <c r="S87" s="30"/>
      <c r="T87" s="30"/>
      <c r="U87" s="30"/>
      <c r="V87" s="30"/>
      <c r="W87" s="30"/>
      <c r="X87" s="30"/>
      <c r="Y87" s="30"/>
      <c r="Z87" s="30"/>
      <c r="AA87" s="30"/>
      <c r="AB87" s="30"/>
      <c r="AC87" s="30"/>
      <c r="AD87" s="30"/>
      <c r="AE87" s="30"/>
    </row>
    <row r="88" spans="2:12" s="1" customFormat="1" ht="12" customHeight="1">
      <c r="B88" s="21"/>
      <c r="C88" s="27" t="s">
        <v>92</v>
      </c>
      <c r="L88" s="21"/>
    </row>
    <row r="89" spans="1:31" s="2" customFormat="1" ht="16.5" customHeight="1">
      <c r="A89" s="30"/>
      <c r="B89" s="31"/>
      <c r="C89" s="30"/>
      <c r="D89" s="30"/>
      <c r="E89" s="342" t="s">
        <v>93</v>
      </c>
      <c r="F89" s="343"/>
      <c r="G89" s="343"/>
      <c r="H89" s="343"/>
      <c r="I89" s="30"/>
      <c r="J89" s="30"/>
      <c r="K89" s="30"/>
      <c r="L89" s="93"/>
      <c r="S89" s="30"/>
      <c r="T89" s="30"/>
      <c r="U89" s="30"/>
      <c r="V89" s="30"/>
      <c r="W89" s="30"/>
      <c r="X89" s="30"/>
      <c r="Y89" s="30"/>
      <c r="Z89" s="30"/>
      <c r="AA89" s="30"/>
      <c r="AB89" s="30"/>
      <c r="AC89" s="30"/>
      <c r="AD89" s="30"/>
      <c r="AE89" s="30"/>
    </row>
    <row r="90" spans="1:31" s="2" customFormat="1" ht="12" customHeight="1">
      <c r="A90" s="30"/>
      <c r="B90" s="31"/>
      <c r="C90" s="27" t="s">
        <v>94</v>
      </c>
      <c r="D90" s="30"/>
      <c r="E90" s="30"/>
      <c r="F90" s="30"/>
      <c r="G90" s="30"/>
      <c r="H90" s="30"/>
      <c r="I90" s="30"/>
      <c r="J90" s="30"/>
      <c r="K90" s="30"/>
      <c r="L90" s="93"/>
      <c r="S90" s="30"/>
      <c r="T90" s="30"/>
      <c r="U90" s="30"/>
      <c r="V90" s="30"/>
      <c r="W90" s="30"/>
      <c r="X90" s="30"/>
      <c r="Y90" s="30"/>
      <c r="Z90" s="30"/>
      <c r="AA90" s="30"/>
      <c r="AB90" s="30"/>
      <c r="AC90" s="30"/>
      <c r="AD90" s="30"/>
      <c r="AE90" s="30"/>
    </row>
    <row r="91" spans="1:31" s="2" customFormat="1" ht="16.5" customHeight="1">
      <c r="A91" s="30"/>
      <c r="B91" s="31"/>
      <c r="C91" s="30"/>
      <c r="D91" s="30"/>
      <c r="E91" s="333" t="str">
        <f>E11</f>
        <v>SO 01 - Zateplení obvodového pláště</v>
      </c>
      <c r="F91" s="343"/>
      <c r="G91" s="343"/>
      <c r="H91" s="343"/>
      <c r="I91" s="30"/>
      <c r="J91" s="30"/>
      <c r="K91" s="30"/>
      <c r="L91" s="93"/>
      <c r="S91" s="30"/>
      <c r="T91" s="30"/>
      <c r="U91" s="30"/>
      <c r="V91" s="30"/>
      <c r="W91" s="30"/>
      <c r="X91" s="30"/>
      <c r="Y91" s="30"/>
      <c r="Z91" s="30"/>
      <c r="AA91" s="30"/>
      <c r="AB91" s="30"/>
      <c r="AC91" s="30"/>
      <c r="AD91" s="30"/>
      <c r="AE91" s="30"/>
    </row>
    <row r="92" spans="1:31" s="2" customFormat="1" ht="6.95" customHeight="1">
      <c r="A92" s="30"/>
      <c r="B92" s="31"/>
      <c r="C92" s="30"/>
      <c r="D92" s="30"/>
      <c r="E92" s="30"/>
      <c r="F92" s="30"/>
      <c r="G92" s="30"/>
      <c r="H92" s="30"/>
      <c r="I92" s="30"/>
      <c r="J92" s="30"/>
      <c r="K92" s="30"/>
      <c r="L92" s="93"/>
      <c r="S92" s="30"/>
      <c r="T92" s="30"/>
      <c r="U92" s="30"/>
      <c r="V92" s="30"/>
      <c r="W92" s="30"/>
      <c r="X92" s="30"/>
      <c r="Y92" s="30"/>
      <c r="Z92" s="30"/>
      <c r="AA92" s="30"/>
      <c r="AB92" s="30"/>
      <c r="AC92" s="30"/>
      <c r="AD92" s="30"/>
      <c r="AE92" s="30"/>
    </row>
    <row r="93" spans="1:31" s="2" customFormat="1" ht="12" customHeight="1">
      <c r="A93" s="30"/>
      <c r="B93" s="31"/>
      <c r="C93" s="27" t="s">
        <v>17</v>
      </c>
      <c r="D93" s="30"/>
      <c r="E93" s="30"/>
      <c r="F93" s="25" t="str">
        <f>F14</f>
        <v>Mariánské Radčice</v>
      </c>
      <c r="G93" s="30"/>
      <c r="H93" s="30"/>
      <c r="I93" s="27" t="s">
        <v>19</v>
      </c>
      <c r="J93" s="48" t="str">
        <f>IF(J14="","",J14)</f>
        <v>28. 8. 2018</v>
      </c>
      <c r="K93" s="30"/>
      <c r="L93" s="93"/>
      <c r="S93" s="30"/>
      <c r="T93" s="30"/>
      <c r="U93" s="30"/>
      <c r="V93" s="30"/>
      <c r="W93" s="30"/>
      <c r="X93" s="30"/>
      <c r="Y93" s="30"/>
      <c r="Z93" s="30"/>
      <c r="AA93" s="30"/>
      <c r="AB93" s="30"/>
      <c r="AC93" s="30"/>
      <c r="AD93" s="30"/>
      <c r="AE93" s="30"/>
    </row>
    <row r="94" spans="1:31" s="2" customFormat="1" ht="6.95" customHeight="1">
      <c r="A94" s="30"/>
      <c r="B94" s="31"/>
      <c r="C94" s="30"/>
      <c r="D94" s="30"/>
      <c r="E94" s="30"/>
      <c r="F94" s="30"/>
      <c r="G94" s="30"/>
      <c r="H94" s="30"/>
      <c r="I94" s="30"/>
      <c r="J94" s="30"/>
      <c r="K94" s="30"/>
      <c r="L94" s="93"/>
      <c r="S94" s="30"/>
      <c r="T94" s="30"/>
      <c r="U94" s="30"/>
      <c r="V94" s="30"/>
      <c r="W94" s="30"/>
      <c r="X94" s="30"/>
      <c r="Y94" s="30"/>
      <c r="Z94" s="30"/>
      <c r="AA94" s="30"/>
      <c r="AB94" s="30"/>
      <c r="AC94" s="30"/>
      <c r="AD94" s="30"/>
      <c r="AE94" s="30"/>
    </row>
    <row r="95" spans="1:31" s="2" customFormat="1" ht="15.2" customHeight="1">
      <c r="A95" s="30"/>
      <c r="B95" s="31"/>
      <c r="C95" s="27" t="s">
        <v>21</v>
      </c>
      <c r="D95" s="30"/>
      <c r="E95" s="30"/>
      <c r="F95" s="25" t="str">
        <f>E17</f>
        <v>Palivový kombinát Ústí s.p.</v>
      </c>
      <c r="G95" s="30"/>
      <c r="H95" s="30"/>
      <c r="I95" s="27" t="s">
        <v>28</v>
      </c>
      <c r="J95" s="28" t="str">
        <f>E23</f>
        <v>DRAKISA s.r.o.</v>
      </c>
      <c r="K95" s="30"/>
      <c r="L95" s="93"/>
      <c r="S95" s="30"/>
      <c r="T95" s="30"/>
      <c r="U95" s="30"/>
      <c r="V95" s="30"/>
      <c r="W95" s="30"/>
      <c r="X95" s="30"/>
      <c r="Y95" s="30"/>
      <c r="Z95" s="30"/>
      <c r="AA95" s="30"/>
      <c r="AB95" s="30"/>
      <c r="AC95" s="30"/>
      <c r="AD95" s="30"/>
      <c r="AE95" s="30"/>
    </row>
    <row r="96" spans="1:31" s="2" customFormat="1" ht="25.7" customHeight="1">
      <c r="A96" s="30"/>
      <c r="B96" s="31"/>
      <c r="C96" s="27" t="s">
        <v>26</v>
      </c>
      <c r="D96" s="30"/>
      <c r="E96" s="30"/>
      <c r="F96" s="25" t="str">
        <f>IF(E20="","",E20)</f>
        <v xml:space="preserve"> </v>
      </c>
      <c r="G96" s="30"/>
      <c r="H96" s="30"/>
      <c r="I96" s="27" t="s">
        <v>32</v>
      </c>
      <c r="J96" s="28" t="str">
        <f>E26</f>
        <v>STAVEBNÍ ROZPOČTY s.r.o.</v>
      </c>
      <c r="K96" s="30"/>
      <c r="L96" s="93"/>
      <c r="S96" s="30"/>
      <c r="T96" s="30"/>
      <c r="U96" s="30"/>
      <c r="V96" s="30"/>
      <c r="W96" s="30"/>
      <c r="X96" s="30"/>
      <c r="Y96" s="30"/>
      <c r="Z96" s="30"/>
      <c r="AA96" s="30"/>
      <c r="AB96" s="30"/>
      <c r="AC96" s="30"/>
      <c r="AD96" s="30"/>
      <c r="AE96" s="30"/>
    </row>
    <row r="97" spans="1:31" s="2" customFormat="1" ht="10.35" customHeight="1">
      <c r="A97" s="30"/>
      <c r="B97" s="31"/>
      <c r="C97" s="30"/>
      <c r="D97" s="30"/>
      <c r="E97" s="30"/>
      <c r="F97" s="30"/>
      <c r="G97" s="30"/>
      <c r="H97" s="30"/>
      <c r="I97" s="30"/>
      <c r="J97" s="30"/>
      <c r="K97" s="30"/>
      <c r="L97" s="93"/>
      <c r="S97" s="30"/>
      <c r="T97" s="30"/>
      <c r="U97" s="30"/>
      <c r="V97" s="30"/>
      <c r="W97" s="30"/>
      <c r="X97" s="30"/>
      <c r="Y97" s="30"/>
      <c r="Z97" s="30"/>
      <c r="AA97" s="30"/>
      <c r="AB97" s="30"/>
      <c r="AC97" s="30"/>
      <c r="AD97" s="30"/>
      <c r="AE97" s="30"/>
    </row>
    <row r="98" spans="1:31" s="11" customFormat="1" ht="29.25" customHeight="1">
      <c r="A98" s="116"/>
      <c r="B98" s="117"/>
      <c r="C98" s="118" t="s">
        <v>114</v>
      </c>
      <c r="D98" s="119" t="s">
        <v>55</v>
      </c>
      <c r="E98" s="119" t="s">
        <v>52</v>
      </c>
      <c r="F98" s="119" t="s">
        <v>53</v>
      </c>
      <c r="G98" s="119" t="s">
        <v>115</v>
      </c>
      <c r="H98" s="119" t="s">
        <v>116</v>
      </c>
      <c r="I98" s="119" t="s">
        <v>117</v>
      </c>
      <c r="J98" s="119" t="s">
        <v>97</v>
      </c>
      <c r="K98" s="120" t="s">
        <v>118</v>
      </c>
      <c r="L98" s="121"/>
      <c r="M98" s="55" t="s">
        <v>3</v>
      </c>
      <c r="N98" s="56" t="s">
        <v>41</v>
      </c>
      <c r="O98" s="56" t="s">
        <v>119</v>
      </c>
      <c r="P98" s="56" t="s">
        <v>120</v>
      </c>
      <c r="Q98" s="56" t="s">
        <v>121</v>
      </c>
      <c r="R98" s="56" t="s">
        <v>122</v>
      </c>
      <c r="S98" s="56" t="s">
        <v>123</v>
      </c>
      <c r="T98" s="57" t="s">
        <v>124</v>
      </c>
      <c r="U98" s="116"/>
      <c r="V98" s="116"/>
      <c r="W98" s="116"/>
      <c r="X98" s="116"/>
      <c r="Y98" s="116"/>
      <c r="Z98" s="116"/>
      <c r="AA98" s="116"/>
      <c r="AB98" s="116"/>
      <c r="AC98" s="116"/>
      <c r="AD98" s="116"/>
      <c r="AE98" s="116"/>
    </row>
    <row r="99" spans="1:63" s="2" customFormat="1" ht="22.9" customHeight="1">
      <c r="A99" s="30"/>
      <c r="B99" s="31"/>
      <c r="C99" s="262" t="s">
        <v>125</v>
      </c>
      <c r="D99" s="263"/>
      <c r="E99" s="263"/>
      <c r="F99" s="263"/>
      <c r="G99" s="263"/>
      <c r="H99" s="263"/>
      <c r="I99" s="30"/>
      <c r="J99" s="291">
        <f>BK99</f>
        <v>0</v>
      </c>
      <c r="K99" s="263"/>
      <c r="L99" s="31"/>
      <c r="M99" s="58"/>
      <c r="N99" s="49"/>
      <c r="O99" s="59"/>
      <c r="P99" s="122">
        <f>P100+P742</f>
        <v>5329.344322000001</v>
      </c>
      <c r="Q99" s="59"/>
      <c r="R99" s="122">
        <f>R100+R742</f>
        <v>40.700754280000005</v>
      </c>
      <c r="S99" s="59"/>
      <c r="T99" s="123">
        <f>T100+T742</f>
        <v>66.27163120000002</v>
      </c>
      <c r="U99" s="30"/>
      <c r="V99" s="30"/>
      <c r="W99" s="30"/>
      <c r="X99" s="30"/>
      <c r="Y99" s="30"/>
      <c r="Z99" s="30"/>
      <c r="AA99" s="30"/>
      <c r="AB99" s="30"/>
      <c r="AC99" s="30"/>
      <c r="AD99" s="30"/>
      <c r="AE99" s="30"/>
      <c r="AT99" s="18" t="s">
        <v>69</v>
      </c>
      <c r="AU99" s="18" t="s">
        <v>98</v>
      </c>
      <c r="BK99" s="124">
        <f>BK100+BK742</f>
        <v>0</v>
      </c>
    </row>
    <row r="100" spans="2:63" s="12" customFormat="1" ht="25.9" customHeight="1">
      <c r="B100" s="125"/>
      <c r="C100" s="264"/>
      <c r="D100" s="265" t="s">
        <v>69</v>
      </c>
      <c r="E100" s="266" t="s">
        <v>126</v>
      </c>
      <c r="F100" s="266" t="s">
        <v>127</v>
      </c>
      <c r="G100" s="264"/>
      <c r="H100" s="264"/>
      <c r="J100" s="292">
        <f>BK100</f>
        <v>0</v>
      </c>
      <c r="K100" s="264"/>
      <c r="L100" s="125"/>
      <c r="M100" s="127"/>
      <c r="N100" s="128"/>
      <c r="O100" s="128"/>
      <c r="P100" s="129">
        <f>P101+P126+P698+P729+P739</f>
        <v>4620.7432100000005</v>
      </c>
      <c r="Q100" s="128"/>
      <c r="R100" s="129">
        <f>R101+R126+R698+R729+R739</f>
        <v>33.98594619000001</v>
      </c>
      <c r="S100" s="128"/>
      <c r="T100" s="130">
        <f>T101+T126+T698+T729+T739</f>
        <v>64.43700000000001</v>
      </c>
      <c r="AR100" s="126" t="s">
        <v>77</v>
      </c>
      <c r="AT100" s="131" t="s">
        <v>69</v>
      </c>
      <c r="AU100" s="131" t="s">
        <v>70</v>
      </c>
      <c r="AY100" s="126" t="s">
        <v>128</v>
      </c>
      <c r="BK100" s="132">
        <f>BK101+BK126+BK698+BK729+BK739</f>
        <v>0</v>
      </c>
    </row>
    <row r="101" spans="2:63" s="12" customFormat="1" ht="22.9" customHeight="1">
      <c r="B101" s="125"/>
      <c r="C101" s="264"/>
      <c r="D101" s="265" t="s">
        <v>69</v>
      </c>
      <c r="E101" s="267" t="s">
        <v>77</v>
      </c>
      <c r="F101" s="267" t="s">
        <v>129</v>
      </c>
      <c r="G101" s="264"/>
      <c r="H101" s="264"/>
      <c r="J101" s="293">
        <f>BK101</f>
        <v>0</v>
      </c>
      <c r="K101" s="264"/>
      <c r="L101" s="125"/>
      <c r="M101" s="127"/>
      <c r="N101" s="128"/>
      <c r="O101" s="128"/>
      <c r="P101" s="129">
        <f>SUM(P102:P125)</f>
        <v>275.76227399999993</v>
      </c>
      <c r="Q101" s="128"/>
      <c r="R101" s="129">
        <f>SUM(R102:R125)</f>
        <v>0</v>
      </c>
      <c r="S101" s="128"/>
      <c r="T101" s="130">
        <f>SUM(T102:T125)</f>
        <v>0</v>
      </c>
      <c r="AR101" s="126" t="s">
        <v>77</v>
      </c>
      <c r="AT101" s="131" t="s">
        <v>69</v>
      </c>
      <c r="AU101" s="131" t="s">
        <v>77</v>
      </c>
      <c r="AY101" s="126" t="s">
        <v>128</v>
      </c>
      <c r="BK101" s="132">
        <f>SUM(BK102:BK125)</f>
        <v>0</v>
      </c>
    </row>
    <row r="102" spans="1:65" s="2" customFormat="1" ht="21.75" customHeight="1">
      <c r="A102" s="30"/>
      <c r="B102" s="133"/>
      <c r="C102" s="268" t="s">
        <v>77</v>
      </c>
      <c r="D102" s="268" t="s">
        <v>130</v>
      </c>
      <c r="E102" s="269" t="s">
        <v>131</v>
      </c>
      <c r="F102" s="270" t="s">
        <v>132</v>
      </c>
      <c r="G102" s="271" t="s">
        <v>133</v>
      </c>
      <c r="H102" s="272">
        <v>59.342</v>
      </c>
      <c r="I102" s="296"/>
      <c r="J102" s="294">
        <f>ROUND(I102*H102,2)</f>
        <v>0</v>
      </c>
      <c r="K102" s="270" t="s">
        <v>134</v>
      </c>
      <c r="L102" s="31"/>
      <c r="M102" s="135" t="s">
        <v>3</v>
      </c>
      <c r="N102" s="136" t="s">
        <v>44</v>
      </c>
      <c r="O102" s="137">
        <v>2.948</v>
      </c>
      <c r="P102" s="137">
        <f>O102*H102</f>
        <v>174.940216</v>
      </c>
      <c r="Q102" s="137">
        <v>0</v>
      </c>
      <c r="R102" s="137">
        <f>Q102*H102</f>
        <v>0</v>
      </c>
      <c r="S102" s="137">
        <v>0</v>
      </c>
      <c r="T102" s="138">
        <f>S102*H102</f>
        <v>0</v>
      </c>
      <c r="U102" s="30"/>
      <c r="V102" s="30"/>
      <c r="W102" s="30"/>
      <c r="X102" s="30"/>
      <c r="Y102" s="30"/>
      <c r="Z102" s="30"/>
      <c r="AA102" s="30"/>
      <c r="AB102" s="30"/>
      <c r="AC102" s="30"/>
      <c r="AD102" s="30"/>
      <c r="AE102" s="30"/>
      <c r="AR102" s="139" t="s">
        <v>135</v>
      </c>
      <c r="AT102" s="139" t="s">
        <v>130</v>
      </c>
      <c r="AU102" s="139" t="s">
        <v>83</v>
      </c>
      <c r="AY102" s="18" t="s">
        <v>128</v>
      </c>
      <c r="BE102" s="140">
        <f>IF(N102="základní",J102,0)</f>
        <v>0</v>
      </c>
      <c r="BF102" s="140">
        <f>IF(N102="snížená",J102,0)</f>
        <v>0</v>
      </c>
      <c r="BG102" s="140">
        <f>IF(N102="zákl. přenesená",J102,0)</f>
        <v>0</v>
      </c>
      <c r="BH102" s="140">
        <f>IF(N102="sníž. přenesená",J102,0)</f>
        <v>0</v>
      </c>
      <c r="BI102" s="140">
        <f>IF(N102="nulová",J102,0)</f>
        <v>0</v>
      </c>
      <c r="BJ102" s="18" t="s">
        <v>135</v>
      </c>
      <c r="BK102" s="140">
        <f>ROUND(I102*H102,2)</f>
        <v>0</v>
      </c>
      <c r="BL102" s="18" t="s">
        <v>135</v>
      </c>
      <c r="BM102" s="139" t="s">
        <v>136</v>
      </c>
    </row>
    <row r="103" spans="1:47" s="2" customFormat="1" ht="48.75">
      <c r="A103" s="30"/>
      <c r="B103" s="31"/>
      <c r="C103" s="263"/>
      <c r="D103" s="273" t="s">
        <v>137</v>
      </c>
      <c r="E103" s="263"/>
      <c r="F103" s="274" t="s">
        <v>138</v>
      </c>
      <c r="G103" s="263"/>
      <c r="H103" s="263"/>
      <c r="I103" s="256"/>
      <c r="J103" s="263"/>
      <c r="K103" s="263"/>
      <c r="L103" s="31"/>
      <c r="M103" s="141"/>
      <c r="N103" s="142"/>
      <c r="O103" s="51"/>
      <c r="P103" s="51"/>
      <c r="Q103" s="51"/>
      <c r="R103" s="51"/>
      <c r="S103" s="51"/>
      <c r="T103" s="52"/>
      <c r="U103" s="30"/>
      <c r="V103" s="30"/>
      <c r="W103" s="30"/>
      <c r="X103" s="30"/>
      <c r="Y103" s="30"/>
      <c r="Z103" s="30"/>
      <c r="AA103" s="30"/>
      <c r="AB103" s="30"/>
      <c r="AC103" s="30"/>
      <c r="AD103" s="30"/>
      <c r="AE103" s="30"/>
      <c r="AT103" s="18" t="s">
        <v>137</v>
      </c>
      <c r="AU103" s="18" t="s">
        <v>83</v>
      </c>
    </row>
    <row r="104" spans="2:51" s="13" customFormat="1" ht="12">
      <c r="B104" s="143"/>
      <c r="C104" s="275"/>
      <c r="D104" s="273" t="s">
        <v>139</v>
      </c>
      <c r="E104" s="276" t="s">
        <v>3</v>
      </c>
      <c r="F104" s="277" t="s">
        <v>140</v>
      </c>
      <c r="G104" s="275"/>
      <c r="H104" s="276" t="s">
        <v>3</v>
      </c>
      <c r="I104" s="257"/>
      <c r="J104" s="275"/>
      <c r="K104" s="275"/>
      <c r="L104" s="143"/>
      <c r="M104" s="145"/>
      <c r="N104" s="146"/>
      <c r="O104" s="146"/>
      <c r="P104" s="146"/>
      <c r="Q104" s="146"/>
      <c r="R104" s="146"/>
      <c r="S104" s="146"/>
      <c r="T104" s="147"/>
      <c r="AT104" s="144" t="s">
        <v>139</v>
      </c>
      <c r="AU104" s="144" t="s">
        <v>83</v>
      </c>
      <c r="AV104" s="13" t="s">
        <v>77</v>
      </c>
      <c r="AW104" s="13" t="s">
        <v>31</v>
      </c>
      <c r="AX104" s="13" t="s">
        <v>70</v>
      </c>
      <c r="AY104" s="144" t="s">
        <v>128</v>
      </c>
    </row>
    <row r="105" spans="2:51" s="14" customFormat="1" ht="12">
      <c r="B105" s="148"/>
      <c r="C105" s="278"/>
      <c r="D105" s="273" t="s">
        <v>139</v>
      </c>
      <c r="E105" s="279" t="s">
        <v>3</v>
      </c>
      <c r="F105" s="280" t="s">
        <v>141</v>
      </c>
      <c r="G105" s="278"/>
      <c r="H105" s="281">
        <v>28.644</v>
      </c>
      <c r="I105" s="258"/>
      <c r="J105" s="278"/>
      <c r="K105" s="278"/>
      <c r="L105" s="148"/>
      <c r="M105" s="150"/>
      <c r="N105" s="151"/>
      <c r="O105" s="151"/>
      <c r="P105" s="151"/>
      <c r="Q105" s="151"/>
      <c r="R105" s="151"/>
      <c r="S105" s="151"/>
      <c r="T105" s="152"/>
      <c r="AT105" s="149" t="s">
        <v>139</v>
      </c>
      <c r="AU105" s="149" t="s">
        <v>83</v>
      </c>
      <c r="AV105" s="14" t="s">
        <v>83</v>
      </c>
      <c r="AW105" s="14" t="s">
        <v>31</v>
      </c>
      <c r="AX105" s="14" t="s">
        <v>70</v>
      </c>
      <c r="AY105" s="149" t="s">
        <v>128</v>
      </c>
    </row>
    <row r="106" spans="2:51" s="14" customFormat="1" ht="12">
      <c r="B106" s="148"/>
      <c r="C106" s="278"/>
      <c r="D106" s="273" t="s">
        <v>139</v>
      </c>
      <c r="E106" s="279" t="s">
        <v>3</v>
      </c>
      <c r="F106" s="280" t="s">
        <v>142</v>
      </c>
      <c r="G106" s="278"/>
      <c r="H106" s="281">
        <v>30.698</v>
      </c>
      <c r="I106" s="258"/>
      <c r="J106" s="278"/>
      <c r="K106" s="278"/>
      <c r="L106" s="148"/>
      <c r="M106" s="150"/>
      <c r="N106" s="151"/>
      <c r="O106" s="151"/>
      <c r="P106" s="151"/>
      <c r="Q106" s="151"/>
      <c r="R106" s="151"/>
      <c r="S106" s="151"/>
      <c r="T106" s="152"/>
      <c r="AT106" s="149" t="s">
        <v>139</v>
      </c>
      <c r="AU106" s="149" t="s">
        <v>83</v>
      </c>
      <c r="AV106" s="14" t="s">
        <v>83</v>
      </c>
      <c r="AW106" s="14" t="s">
        <v>31</v>
      </c>
      <c r="AX106" s="14" t="s">
        <v>70</v>
      </c>
      <c r="AY106" s="149" t="s">
        <v>128</v>
      </c>
    </row>
    <row r="107" spans="2:51" s="15" customFormat="1" ht="12">
      <c r="B107" s="153"/>
      <c r="C107" s="282"/>
      <c r="D107" s="273" t="s">
        <v>139</v>
      </c>
      <c r="E107" s="283" t="s">
        <v>3</v>
      </c>
      <c r="F107" s="284" t="s">
        <v>143</v>
      </c>
      <c r="G107" s="282"/>
      <c r="H107" s="285">
        <v>59.342</v>
      </c>
      <c r="I107" s="259"/>
      <c r="J107" s="282"/>
      <c r="K107" s="282"/>
      <c r="L107" s="153"/>
      <c r="M107" s="155"/>
      <c r="N107" s="156"/>
      <c r="O107" s="156"/>
      <c r="P107" s="156"/>
      <c r="Q107" s="156"/>
      <c r="R107" s="156"/>
      <c r="S107" s="156"/>
      <c r="T107" s="157"/>
      <c r="AT107" s="154" t="s">
        <v>139</v>
      </c>
      <c r="AU107" s="154" t="s">
        <v>83</v>
      </c>
      <c r="AV107" s="15" t="s">
        <v>135</v>
      </c>
      <c r="AW107" s="15" t="s">
        <v>31</v>
      </c>
      <c r="AX107" s="15" t="s">
        <v>77</v>
      </c>
      <c r="AY107" s="154" t="s">
        <v>128</v>
      </c>
    </row>
    <row r="108" spans="1:65" s="2" customFormat="1" ht="21.75" customHeight="1">
      <c r="A108" s="30"/>
      <c r="B108" s="133"/>
      <c r="C108" s="268" t="s">
        <v>83</v>
      </c>
      <c r="D108" s="268" t="s">
        <v>130</v>
      </c>
      <c r="E108" s="269" t="s">
        <v>144</v>
      </c>
      <c r="F108" s="270" t="s">
        <v>145</v>
      </c>
      <c r="G108" s="271" t="s">
        <v>133</v>
      </c>
      <c r="H108" s="272">
        <v>59.342</v>
      </c>
      <c r="I108" s="296"/>
      <c r="J108" s="294">
        <f>ROUND(I108*H108,2)</f>
        <v>0</v>
      </c>
      <c r="K108" s="270" t="s">
        <v>134</v>
      </c>
      <c r="L108" s="31"/>
      <c r="M108" s="135" t="s">
        <v>3</v>
      </c>
      <c r="N108" s="136" t="s">
        <v>44</v>
      </c>
      <c r="O108" s="137">
        <v>0.59</v>
      </c>
      <c r="P108" s="137">
        <f>O108*H108</f>
        <v>35.011779999999995</v>
      </c>
      <c r="Q108" s="137">
        <v>0</v>
      </c>
      <c r="R108" s="137">
        <f>Q108*H108</f>
        <v>0</v>
      </c>
      <c r="S108" s="137">
        <v>0</v>
      </c>
      <c r="T108" s="138">
        <f>S108*H108</f>
        <v>0</v>
      </c>
      <c r="U108" s="30"/>
      <c r="V108" s="30"/>
      <c r="W108" s="30"/>
      <c r="X108" s="30"/>
      <c r="Y108" s="30"/>
      <c r="Z108" s="30"/>
      <c r="AA108" s="30"/>
      <c r="AB108" s="30"/>
      <c r="AC108" s="30"/>
      <c r="AD108" s="30"/>
      <c r="AE108" s="30"/>
      <c r="AR108" s="139" t="s">
        <v>135</v>
      </c>
      <c r="AT108" s="139" t="s">
        <v>130</v>
      </c>
      <c r="AU108" s="139" t="s">
        <v>83</v>
      </c>
      <c r="AY108" s="18" t="s">
        <v>128</v>
      </c>
      <c r="BE108" s="140">
        <f>IF(N108="základní",J108,0)</f>
        <v>0</v>
      </c>
      <c r="BF108" s="140">
        <f>IF(N108="snížená",J108,0)</f>
        <v>0</v>
      </c>
      <c r="BG108" s="140">
        <f>IF(N108="zákl. přenesená",J108,0)</f>
        <v>0</v>
      </c>
      <c r="BH108" s="140">
        <f>IF(N108="sníž. přenesená",J108,0)</f>
        <v>0</v>
      </c>
      <c r="BI108" s="140">
        <f>IF(N108="nulová",J108,0)</f>
        <v>0</v>
      </c>
      <c r="BJ108" s="18" t="s">
        <v>135</v>
      </c>
      <c r="BK108" s="140">
        <f>ROUND(I108*H108,2)</f>
        <v>0</v>
      </c>
      <c r="BL108" s="18" t="s">
        <v>135</v>
      </c>
      <c r="BM108" s="139" t="s">
        <v>146</v>
      </c>
    </row>
    <row r="109" spans="1:47" s="2" customFormat="1" ht="48.75">
      <c r="A109" s="30"/>
      <c r="B109" s="31"/>
      <c r="C109" s="263"/>
      <c r="D109" s="273" t="s">
        <v>137</v>
      </c>
      <c r="E109" s="263"/>
      <c r="F109" s="274" t="s">
        <v>138</v>
      </c>
      <c r="G109" s="263"/>
      <c r="H109" s="263"/>
      <c r="I109" s="256"/>
      <c r="J109" s="263"/>
      <c r="K109" s="263"/>
      <c r="L109" s="31"/>
      <c r="M109" s="141"/>
      <c r="N109" s="142"/>
      <c r="O109" s="51"/>
      <c r="P109" s="51"/>
      <c r="Q109" s="51"/>
      <c r="R109" s="51"/>
      <c r="S109" s="51"/>
      <c r="T109" s="52"/>
      <c r="U109" s="30"/>
      <c r="V109" s="30"/>
      <c r="W109" s="30"/>
      <c r="X109" s="30"/>
      <c r="Y109" s="30"/>
      <c r="Z109" s="30"/>
      <c r="AA109" s="30"/>
      <c r="AB109" s="30"/>
      <c r="AC109" s="30"/>
      <c r="AD109" s="30"/>
      <c r="AE109" s="30"/>
      <c r="AT109" s="18" t="s">
        <v>137</v>
      </c>
      <c r="AU109" s="18" t="s">
        <v>83</v>
      </c>
    </row>
    <row r="110" spans="2:51" s="13" customFormat="1" ht="12">
      <c r="B110" s="143"/>
      <c r="C110" s="275"/>
      <c r="D110" s="273" t="s">
        <v>139</v>
      </c>
      <c r="E110" s="276" t="s">
        <v>3</v>
      </c>
      <c r="F110" s="277" t="s">
        <v>140</v>
      </c>
      <c r="G110" s="275"/>
      <c r="H110" s="276" t="s">
        <v>3</v>
      </c>
      <c r="I110" s="257"/>
      <c r="J110" s="275"/>
      <c r="K110" s="275"/>
      <c r="L110" s="143"/>
      <c r="M110" s="145"/>
      <c r="N110" s="146"/>
      <c r="O110" s="146"/>
      <c r="P110" s="146"/>
      <c r="Q110" s="146"/>
      <c r="R110" s="146"/>
      <c r="S110" s="146"/>
      <c r="T110" s="147"/>
      <c r="AT110" s="144" t="s">
        <v>139</v>
      </c>
      <c r="AU110" s="144" t="s">
        <v>83</v>
      </c>
      <c r="AV110" s="13" t="s">
        <v>77</v>
      </c>
      <c r="AW110" s="13" t="s">
        <v>31</v>
      </c>
      <c r="AX110" s="13" t="s">
        <v>70</v>
      </c>
      <c r="AY110" s="144" t="s">
        <v>128</v>
      </c>
    </row>
    <row r="111" spans="2:51" s="14" customFormat="1" ht="12">
      <c r="B111" s="148"/>
      <c r="C111" s="278"/>
      <c r="D111" s="273" t="s">
        <v>139</v>
      </c>
      <c r="E111" s="279" t="s">
        <v>3</v>
      </c>
      <c r="F111" s="280" t="s">
        <v>141</v>
      </c>
      <c r="G111" s="278"/>
      <c r="H111" s="281">
        <v>28.644</v>
      </c>
      <c r="I111" s="258"/>
      <c r="J111" s="278"/>
      <c r="K111" s="278"/>
      <c r="L111" s="148"/>
      <c r="M111" s="150"/>
      <c r="N111" s="151"/>
      <c r="O111" s="151"/>
      <c r="P111" s="151"/>
      <c r="Q111" s="151"/>
      <c r="R111" s="151"/>
      <c r="S111" s="151"/>
      <c r="T111" s="152"/>
      <c r="AT111" s="149" t="s">
        <v>139</v>
      </c>
      <c r="AU111" s="149" t="s">
        <v>83</v>
      </c>
      <c r="AV111" s="14" t="s">
        <v>83</v>
      </c>
      <c r="AW111" s="14" t="s">
        <v>31</v>
      </c>
      <c r="AX111" s="14" t="s">
        <v>70</v>
      </c>
      <c r="AY111" s="149" t="s">
        <v>128</v>
      </c>
    </row>
    <row r="112" spans="2:51" s="14" customFormat="1" ht="12">
      <c r="B112" s="148"/>
      <c r="C112" s="278"/>
      <c r="D112" s="273" t="s">
        <v>139</v>
      </c>
      <c r="E112" s="279" t="s">
        <v>3</v>
      </c>
      <c r="F112" s="280" t="s">
        <v>142</v>
      </c>
      <c r="G112" s="278"/>
      <c r="H112" s="281">
        <v>30.698</v>
      </c>
      <c r="I112" s="258"/>
      <c r="J112" s="278"/>
      <c r="K112" s="278"/>
      <c r="L112" s="148"/>
      <c r="M112" s="150"/>
      <c r="N112" s="151"/>
      <c r="O112" s="151"/>
      <c r="P112" s="151"/>
      <c r="Q112" s="151"/>
      <c r="R112" s="151"/>
      <c r="S112" s="151"/>
      <c r="T112" s="152"/>
      <c r="AT112" s="149" t="s">
        <v>139</v>
      </c>
      <c r="AU112" s="149" t="s">
        <v>83</v>
      </c>
      <c r="AV112" s="14" t="s">
        <v>83</v>
      </c>
      <c r="AW112" s="14" t="s">
        <v>31</v>
      </c>
      <c r="AX112" s="14" t="s">
        <v>70</v>
      </c>
      <c r="AY112" s="149" t="s">
        <v>128</v>
      </c>
    </row>
    <row r="113" spans="2:51" s="15" customFormat="1" ht="12">
      <c r="B113" s="153"/>
      <c r="C113" s="282"/>
      <c r="D113" s="273" t="s">
        <v>139</v>
      </c>
      <c r="E113" s="283" t="s">
        <v>3</v>
      </c>
      <c r="F113" s="284" t="s">
        <v>143</v>
      </c>
      <c r="G113" s="282"/>
      <c r="H113" s="285">
        <v>59.342</v>
      </c>
      <c r="I113" s="259"/>
      <c r="J113" s="282"/>
      <c r="K113" s="282"/>
      <c r="L113" s="153"/>
      <c r="M113" s="155"/>
      <c r="N113" s="156"/>
      <c r="O113" s="156"/>
      <c r="P113" s="156"/>
      <c r="Q113" s="156"/>
      <c r="R113" s="156"/>
      <c r="S113" s="156"/>
      <c r="T113" s="157"/>
      <c r="AT113" s="154" t="s">
        <v>139</v>
      </c>
      <c r="AU113" s="154" t="s">
        <v>83</v>
      </c>
      <c r="AV113" s="15" t="s">
        <v>135</v>
      </c>
      <c r="AW113" s="15" t="s">
        <v>31</v>
      </c>
      <c r="AX113" s="15" t="s">
        <v>77</v>
      </c>
      <c r="AY113" s="154" t="s">
        <v>128</v>
      </c>
    </row>
    <row r="114" spans="1:65" s="2" customFormat="1" ht="21.75" customHeight="1">
      <c r="A114" s="30"/>
      <c r="B114" s="133"/>
      <c r="C114" s="268" t="s">
        <v>147</v>
      </c>
      <c r="D114" s="268" t="s">
        <v>130</v>
      </c>
      <c r="E114" s="269" t="s">
        <v>148</v>
      </c>
      <c r="F114" s="270" t="s">
        <v>149</v>
      </c>
      <c r="G114" s="271" t="s">
        <v>133</v>
      </c>
      <c r="H114" s="272">
        <v>59.342</v>
      </c>
      <c r="I114" s="296"/>
      <c r="J114" s="294">
        <f>ROUND(I114*H114,2)</f>
        <v>0</v>
      </c>
      <c r="K114" s="270" t="s">
        <v>134</v>
      </c>
      <c r="L114" s="31"/>
      <c r="M114" s="135" t="s">
        <v>3</v>
      </c>
      <c r="N114" s="136" t="s">
        <v>44</v>
      </c>
      <c r="O114" s="137">
        <v>0.345</v>
      </c>
      <c r="P114" s="137">
        <f>O114*H114</f>
        <v>20.47299</v>
      </c>
      <c r="Q114" s="137">
        <v>0</v>
      </c>
      <c r="R114" s="137">
        <f>Q114*H114</f>
        <v>0</v>
      </c>
      <c r="S114" s="137">
        <v>0</v>
      </c>
      <c r="T114" s="138">
        <f>S114*H114</f>
        <v>0</v>
      </c>
      <c r="U114" s="30"/>
      <c r="V114" s="30"/>
      <c r="W114" s="30"/>
      <c r="X114" s="30"/>
      <c r="Y114" s="30"/>
      <c r="Z114" s="30"/>
      <c r="AA114" s="30"/>
      <c r="AB114" s="30"/>
      <c r="AC114" s="30"/>
      <c r="AD114" s="30"/>
      <c r="AE114" s="30"/>
      <c r="AR114" s="139" t="s">
        <v>135</v>
      </c>
      <c r="AT114" s="139" t="s">
        <v>130</v>
      </c>
      <c r="AU114" s="139" t="s">
        <v>83</v>
      </c>
      <c r="AY114" s="18" t="s">
        <v>128</v>
      </c>
      <c r="BE114" s="140">
        <f>IF(N114="základní",J114,0)</f>
        <v>0</v>
      </c>
      <c r="BF114" s="140">
        <f>IF(N114="snížená",J114,0)</f>
        <v>0</v>
      </c>
      <c r="BG114" s="140">
        <f>IF(N114="zákl. přenesená",J114,0)</f>
        <v>0</v>
      </c>
      <c r="BH114" s="140">
        <f>IF(N114="sníž. přenesená",J114,0)</f>
        <v>0</v>
      </c>
      <c r="BI114" s="140">
        <f>IF(N114="nulová",J114,0)</f>
        <v>0</v>
      </c>
      <c r="BJ114" s="18" t="s">
        <v>135</v>
      </c>
      <c r="BK114" s="140">
        <f>ROUND(I114*H114,2)</f>
        <v>0</v>
      </c>
      <c r="BL114" s="18" t="s">
        <v>135</v>
      </c>
      <c r="BM114" s="139" t="s">
        <v>150</v>
      </c>
    </row>
    <row r="115" spans="1:47" s="2" customFormat="1" ht="58.5">
      <c r="A115" s="30"/>
      <c r="B115" s="31"/>
      <c r="C115" s="263"/>
      <c r="D115" s="273" t="s">
        <v>137</v>
      </c>
      <c r="E115" s="263"/>
      <c r="F115" s="274" t="s">
        <v>151</v>
      </c>
      <c r="G115" s="263"/>
      <c r="H115" s="263"/>
      <c r="I115" s="256"/>
      <c r="J115" s="263"/>
      <c r="K115" s="263"/>
      <c r="L115" s="31"/>
      <c r="M115" s="141"/>
      <c r="N115" s="142"/>
      <c r="O115" s="51"/>
      <c r="P115" s="51"/>
      <c r="Q115" s="51"/>
      <c r="R115" s="51"/>
      <c r="S115" s="51"/>
      <c r="T115" s="52"/>
      <c r="U115" s="30"/>
      <c r="V115" s="30"/>
      <c r="W115" s="30"/>
      <c r="X115" s="30"/>
      <c r="Y115" s="30"/>
      <c r="Z115" s="30"/>
      <c r="AA115" s="30"/>
      <c r="AB115" s="30"/>
      <c r="AC115" s="30"/>
      <c r="AD115" s="30"/>
      <c r="AE115" s="30"/>
      <c r="AT115" s="18" t="s">
        <v>137</v>
      </c>
      <c r="AU115" s="18" t="s">
        <v>83</v>
      </c>
    </row>
    <row r="116" spans="1:65" s="2" customFormat="1" ht="21.75" customHeight="1">
      <c r="A116" s="30"/>
      <c r="B116" s="133"/>
      <c r="C116" s="268" t="s">
        <v>135</v>
      </c>
      <c r="D116" s="268" t="s">
        <v>130</v>
      </c>
      <c r="E116" s="269" t="s">
        <v>152</v>
      </c>
      <c r="F116" s="270" t="s">
        <v>153</v>
      </c>
      <c r="G116" s="271" t="s">
        <v>133</v>
      </c>
      <c r="H116" s="272">
        <v>59.342</v>
      </c>
      <c r="I116" s="296"/>
      <c r="J116" s="294">
        <f>ROUND(I116*H116,2)</f>
        <v>0</v>
      </c>
      <c r="K116" s="270" t="s">
        <v>134</v>
      </c>
      <c r="L116" s="31"/>
      <c r="M116" s="135" t="s">
        <v>3</v>
      </c>
      <c r="N116" s="136" t="s">
        <v>44</v>
      </c>
      <c r="O116" s="137">
        <v>0.382</v>
      </c>
      <c r="P116" s="137">
        <f>O116*H116</f>
        <v>22.668644</v>
      </c>
      <c r="Q116" s="137">
        <v>0</v>
      </c>
      <c r="R116" s="137">
        <f>Q116*H116</f>
        <v>0</v>
      </c>
      <c r="S116" s="137">
        <v>0</v>
      </c>
      <c r="T116" s="138">
        <f>S116*H116</f>
        <v>0</v>
      </c>
      <c r="U116" s="30"/>
      <c r="V116" s="30"/>
      <c r="W116" s="30"/>
      <c r="X116" s="30"/>
      <c r="Y116" s="30"/>
      <c r="Z116" s="30"/>
      <c r="AA116" s="30"/>
      <c r="AB116" s="30"/>
      <c r="AC116" s="30"/>
      <c r="AD116" s="30"/>
      <c r="AE116" s="30"/>
      <c r="AR116" s="139" t="s">
        <v>135</v>
      </c>
      <c r="AT116" s="139" t="s">
        <v>130</v>
      </c>
      <c r="AU116" s="139" t="s">
        <v>83</v>
      </c>
      <c r="AY116" s="18" t="s">
        <v>128</v>
      </c>
      <c r="BE116" s="140">
        <f>IF(N116="základní",J116,0)</f>
        <v>0</v>
      </c>
      <c r="BF116" s="140">
        <f>IF(N116="snížená",J116,0)</f>
        <v>0</v>
      </c>
      <c r="BG116" s="140">
        <f>IF(N116="zákl. přenesená",J116,0)</f>
        <v>0</v>
      </c>
      <c r="BH116" s="140">
        <f>IF(N116="sníž. přenesená",J116,0)</f>
        <v>0</v>
      </c>
      <c r="BI116" s="140">
        <f>IF(N116="nulová",J116,0)</f>
        <v>0</v>
      </c>
      <c r="BJ116" s="18" t="s">
        <v>135</v>
      </c>
      <c r="BK116" s="140">
        <f>ROUND(I116*H116,2)</f>
        <v>0</v>
      </c>
      <c r="BL116" s="18" t="s">
        <v>135</v>
      </c>
      <c r="BM116" s="139" t="s">
        <v>154</v>
      </c>
    </row>
    <row r="117" spans="1:65" s="2" customFormat="1" ht="21.75" customHeight="1">
      <c r="A117" s="30"/>
      <c r="B117" s="133"/>
      <c r="C117" s="268" t="s">
        <v>155</v>
      </c>
      <c r="D117" s="268" t="s">
        <v>130</v>
      </c>
      <c r="E117" s="269" t="s">
        <v>156</v>
      </c>
      <c r="F117" s="270" t="s">
        <v>157</v>
      </c>
      <c r="G117" s="271" t="s">
        <v>133</v>
      </c>
      <c r="H117" s="272">
        <v>59.342</v>
      </c>
      <c r="I117" s="296"/>
      <c r="J117" s="294">
        <f>ROUND(I117*H117,2)</f>
        <v>0</v>
      </c>
      <c r="K117" s="270" t="s">
        <v>134</v>
      </c>
      <c r="L117" s="31"/>
      <c r="M117" s="135" t="s">
        <v>3</v>
      </c>
      <c r="N117" s="136" t="s">
        <v>44</v>
      </c>
      <c r="O117" s="137">
        <v>0.083</v>
      </c>
      <c r="P117" s="137">
        <f>O117*H117</f>
        <v>4.9253860000000005</v>
      </c>
      <c r="Q117" s="137">
        <v>0</v>
      </c>
      <c r="R117" s="137">
        <f>Q117*H117</f>
        <v>0</v>
      </c>
      <c r="S117" s="137">
        <v>0</v>
      </c>
      <c r="T117" s="138">
        <f>S117*H117</f>
        <v>0</v>
      </c>
      <c r="U117" s="30"/>
      <c r="V117" s="30"/>
      <c r="W117" s="30"/>
      <c r="X117" s="30"/>
      <c r="Y117" s="30"/>
      <c r="Z117" s="30"/>
      <c r="AA117" s="30"/>
      <c r="AB117" s="30"/>
      <c r="AC117" s="30"/>
      <c r="AD117" s="30"/>
      <c r="AE117" s="30"/>
      <c r="AR117" s="139" t="s">
        <v>135</v>
      </c>
      <c r="AT117" s="139" t="s">
        <v>130</v>
      </c>
      <c r="AU117" s="139" t="s">
        <v>83</v>
      </c>
      <c r="AY117" s="18" t="s">
        <v>128</v>
      </c>
      <c r="BE117" s="140">
        <f>IF(N117="základní",J117,0)</f>
        <v>0</v>
      </c>
      <c r="BF117" s="140">
        <f>IF(N117="snížená",J117,0)</f>
        <v>0</v>
      </c>
      <c r="BG117" s="140">
        <f>IF(N117="zákl. přenesená",J117,0)</f>
        <v>0</v>
      </c>
      <c r="BH117" s="140">
        <f>IF(N117="sníž. přenesená",J117,0)</f>
        <v>0</v>
      </c>
      <c r="BI117" s="140">
        <f>IF(N117="nulová",J117,0)</f>
        <v>0</v>
      </c>
      <c r="BJ117" s="18" t="s">
        <v>135</v>
      </c>
      <c r="BK117" s="140">
        <f>ROUND(I117*H117,2)</f>
        <v>0</v>
      </c>
      <c r="BL117" s="18" t="s">
        <v>135</v>
      </c>
      <c r="BM117" s="139" t="s">
        <v>158</v>
      </c>
    </row>
    <row r="118" spans="1:47" s="2" customFormat="1" ht="136.5">
      <c r="A118" s="30"/>
      <c r="B118" s="31"/>
      <c r="C118" s="263"/>
      <c r="D118" s="273" t="s">
        <v>137</v>
      </c>
      <c r="E118" s="263"/>
      <c r="F118" s="274" t="s">
        <v>159</v>
      </c>
      <c r="G118" s="263"/>
      <c r="H118" s="263"/>
      <c r="I118" s="256"/>
      <c r="J118" s="263"/>
      <c r="K118" s="263"/>
      <c r="L118" s="31"/>
      <c r="M118" s="141"/>
      <c r="N118" s="142"/>
      <c r="O118" s="51"/>
      <c r="P118" s="51"/>
      <c r="Q118" s="51"/>
      <c r="R118" s="51"/>
      <c r="S118" s="51"/>
      <c r="T118" s="52"/>
      <c r="U118" s="30"/>
      <c r="V118" s="30"/>
      <c r="W118" s="30"/>
      <c r="X118" s="30"/>
      <c r="Y118" s="30"/>
      <c r="Z118" s="30"/>
      <c r="AA118" s="30"/>
      <c r="AB118" s="30"/>
      <c r="AC118" s="30"/>
      <c r="AD118" s="30"/>
      <c r="AE118" s="30"/>
      <c r="AT118" s="18" t="s">
        <v>137</v>
      </c>
      <c r="AU118" s="18" t="s">
        <v>83</v>
      </c>
    </row>
    <row r="119" spans="2:51" s="14" customFormat="1" ht="12">
      <c r="B119" s="148"/>
      <c r="C119" s="278"/>
      <c r="D119" s="273" t="s">
        <v>139</v>
      </c>
      <c r="E119" s="279" t="s">
        <v>3</v>
      </c>
      <c r="F119" s="280" t="s">
        <v>160</v>
      </c>
      <c r="G119" s="278"/>
      <c r="H119" s="281">
        <v>59.342</v>
      </c>
      <c r="I119" s="258"/>
      <c r="J119" s="278"/>
      <c r="K119" s="278"/>
      <c r="L119" s="148"/>
      <c r="M119" s="150"/>
      <c r="N119" s="151"/>
      <c r="O119" s="151"/>
      <c r="P119" s="151"/>
      <c r="Q119" s="151"/>
      <c r="R119" s="151"/>
      <c r="S119" s="151"/>
      <c r="T119" s="152"/>
      <c r="AT119" s="149" t="s">
        <v>139</v>
      </c>
      <c r="AU119" s="149" t="s">
        <v>83</v>
      </c>
      <c r="AV119" s="14" t="s">
        <v>83</v>
      </c>
      <c r="AW119" s="14" t="s">
        <v>31</v>
      </c>
      <c r="AX119" s="14" t="s">
        <v>70</v>
      </c>
      <c r="AY119" s="149" t="s">
        <v>128</v>
      </c>
    </row>
    <row r="120" spans="2:51" s="15" customFormat="1" ht="12">
      <c r="B120" s="153"/>
      <c r="C120" s="282"/>
      <c r="D120" s="273" t="s">
        <v>139</v>
      </c>
      <c r="E120" s="283" t="s">
        <v>3</v>
      </c>
      <c r="F120" s="284" t="s">
        <v>143</v>
      </c>
      <c r="G120" s="282"/>
      <c r="H120" s="285">
        <v>59.342</v>
      </c>
      <c r="I120" s="259"/>
      <c r="J120" s="282"/>
      <c r="K120" s="282"/>
      <c r="L120" s="153"/>
      <c r="M120" s="155"/>
      <c r="N120" s="156"/>
      <c r="O120" s="156"/>
      <c r="P120" s="156"/>
      <c r="Q120" s="156"/>
      <c r="R120" s="156"/>
      <c r="S120" s="156"/>
      <c r="T120" s="157"/>
      <c r="AT120" s="154" t="s">
        <v>139</v>
      </c>
      <c r="AU120" s="154" t="s">
        <v>83</v>
      </c>
      <c r="AV120" s="15" t="s">
        <v>135</v>
      </c>
      <c r="AW120" s="15" t="s">
        <v>31</v>
      </c>
      <c r="AX120" s="15" t="s">
        <v>77</v>
      </c>
      <c r="AY120" s="154" t="s">
        <v>128</v>
      </c>
    </row>
    <row r="121" spans="1:65" s="2" customFormat="1" ht="21.75" customHeight="1">
      <c r="A121" s="30"/>
      <c r="B121" s="133"/>
      <c r="C121" s="268" t="s">
        <v>161</v>
      </c>
      <c r="D121" s="268" t="s">
        <v>130</v>
      </c>
      <c r="E121" s="269" t="s">
        <v>162</v>
      </c>
      <c r="F121" s="270" t="s">
        <v>163</v>
      </c>
      <c r="G121" s="271" t="s">
        <v>164</v>
      </c>
      <c r="H121" s="272">
        <v>106.816</v>
      </c>
      <c r="I121" s="296"/>
      <c r="J121" s="294">
        <f>ROUND(I121*H121,2)</f>
        <v>0</v>
      </c>
      <c r="K121" s="270" t="s">
        <v>134</v>
      </c>
      <c r="L121" s="31"/>
      <c r="M121" s="135" t="s">
        <v>3</v>
      </c>
      <c r="N121" s="136" t="s">
        <v>44</v>
      </c>
      <c r="O121" s="137">
        <v>0</v>
      </c>
      <c r="P121" s="137">
        <f>O121*H121</f>
        <v>0</v>
      </c>
      <c r="Q121" s="137">
        <v>0</v>
      </c>
      <c r="R121" s="137">
        <f>Q121*H121</f>
        <v>0</v>
      </c>
      <c r="S121" s="137">
        <v>0</v>
      </c>
      <c r="T121" s="138">
        <f>S121*H121</f>
        <v>0</v>
      </c>
      <c r="U121" s="30"/>
      <c r="V121" s="30"/>
      <c r="W121" s="30"/>
      <c r="X121" s="30"/>
      <c r="Y121" s="30"/>
      <c r="Z121" s="30"/>
      <c r="AA121" s="30"/>
      <c r="AB121" s="30"/>
      <c r="AC121" s="30"/>
      <c r="AD121" s="30"/>
      <c r="AE121" s="30"/>
      <c r="AR121" s="139" t="s">
        <v>135</v>
      </c>
      <c r="AT121" s="139" t="s">
        <v>130</v>
      </c>
      <c r="AU121" s="139" t="s">
        <v>83</v>
      </c>
      <c r="AY121" s="18" t="s">
        <v>128</v>
      </c>
      <c r="BE121" s="140">
        <f>IF(N121="základní",J121,0)</f>
        <v>0</v>
      </c>
      <c r="BF121" s="140">
        <f>IF(N121="snížená",J121,0)</f>
        <v>0</v>
      </c>
      <c r="BG121" s="140">
        <f>IF(N121="zákl. přenesená",J121,0)</f>
        <v>0</v>
      </c>
      <c r="BH121" s="140">
        <f>IF(N121="sníž. přenesená",J121,0)</f>
        <v>0</v>
      </c>
      <c r="BI121" s="140">
        <f>IF(N121="nulová",J121,0)</f>
        <v>0</v>
      </c>
      <c r="BJ121" s="18" t="s">
        <v>135</v>
      </c>
      <c r="BK121" s="140">
        <f>ROUND(I121*H121,2)</f>
        <v>0</v>
      </c>
      <c r="BL121" s="18" t="s">
        <v>135</v>
      </c>
      <c r="BM121" s="139" t="s">
        <v>165</v>
      </c>
    </row>
    <row r="122" spans="1:47" s="2" customFormat="1" ht="29.25">
      <c r="A122" s="30"/>
      <c r="B122" s="31"/>
      <c r="C122" s="263"/>
      <c r="D122" s="273" t="s">
        <v>137</v>
      </c>
      <c r="E122" s="263"/>
      <c r="F122" s="274" t="s">
        <v>166</v>
      </c>
      <c r="G122" s="263"/>
      <c r="H122" s="263"/>
      <c r="I122" s="256"/>
      <c r="J122" s="263"/>
      <c r="K122" s="263"/>
      <c r="L122" s="31"/>
      <c r="M122" s="141"/>
      <c r="N122" s="142"/>
      <c r="O122" s="51"/>
      <c r="P122" s="51"/>
      <c r="Q122" s="51"/>
      <c r="R122" s="51"/>
      <c r="S122" s="51"/>
      <c r="T122" s="52"/>
      <c r="U122" s="30"/>
      <c r="V122" s="30"/>
      <c r="W122" s="30"/>
      <c r="X122" s="30"/>
      <c r="Y122" s="30"/>
      <c r="Z122" s="30"/>
      <c r="AA122" s="30"/>
      <c r="AB122" s="30"/>
      <c r="AC122" s="30"/>
      <c r="AD122" s="30"/>
      <c r="AE122" s="30"/>
      <c r="AT122" s="18" t="s">
        <v>137</v>
      </c>
      <c r="AU122" s="18" t="s">
        <v>83</v>
      </c>
    </row>
    <row r="123" spans="2:51" s="14" customFormat="1" ht="12">
      <c r="B123" s="148"/>
      <c r="C123" s="278"/>
      <c r="D123" s="273" t="s">
        <v>139</v>
      </c>
      <c r="E123" s="279" t="s">
        <v>3</v>
      </c>
      <c r="F123" s="280" t="s">
        <v>167</v>
      </c>
      <c r="G123" s="278"/>
      <c r="H123" s="281">
        <v>106.816</v>
      </c>
      <c r="I123" s="258"/>
      <c r="J123" s="278"/>
      <c r="K123" s="278"/>
      <c r="L123" s="148"/>
      <c r="M123" s="150"/>
      <c r="N123" s="151"/>
      <c r="O123" s="151"/>
      <c r="P123" s="151"/>
      <c r="Q123" s="151"/>
      <c r="R123" s="151"/>
      <c r="S123" s="151"/>
      <c r="T123" s="152"/>
      <c r="AT123" s="149" t="s">
        <v>139</v>
      </c>
      <c r="AU123" s="149" t="s">
        <v>83</v>
      </c>
      <c r="AV123" s="14" t="s">
        <v>83</v>
      </c>
      <c r="AW123" s="14" t="s">
        <v>31</v>
      </c>
      <c r="AX123" s="14" t="s">
        <v>77</v>
      </c>
      <c r="AY123" s="149" t="s">
        <v>128</v>
      </c>
    </row>
    <row r="124" spans="1:65" s="2" customFormat="1" ht="21.75" customHeight="1">
      <c r="A124" s="30"/>
      <c r="B124" s="133"/>
      <c r="C124" s="268" t="s">
        <v>168</v>
      </c>
      <c r="D124" s="268" t="s">
        <v>130</v>
      </c>
      <c r="E124" s="269" t="s">
        <v>169</v>
      </c>
      <c r="F124" s="270" t="s">
        <v>170</v>
      </c>
      <c r="G124" s="271" t="s">
        <v>133</v>
      </c>
      <c r="H124" s="272">
        <v>59.342</v>
      </c>
      <c r="I124" s="296"/>
      <c r="J124" s="294">
        <f>ROUND(I124*H124,2)</f>
        <v>0</v>
      </c>
      <c r="K124" s="270" t="s">
        <v>134</v>
      </c>
      <c r="L124" s="31"/>
      <c r="M124" s="135" t="s">
        <v>3</v>
      </c>
      <c r="N124" s="136" t="s">
        <v>44</v>
      </c>
      <c r="O124" s="137">
        <v>0.299</v>
      </c>
      <c r="P124" s="137">
        <f>O124*H124</f>
        <v>17.743257999999997</v>
      </c>
      <c r="Q124" s="137">
        <v>0</v>
      </c>
      <c r="R124" s="137">
        <f>Q124*H124</f>
        <v>0</v>
      </c>
      <c r="S124" s="137">
        <v>0</v>
      </c>
      <c r="T124" s="138">
        <f>S124*H124</f>
        <v>0</v>
      </c>
      <c r="U124" s="30"/>
      <c r="V124" s="30"/>
      <c r="W124" s="30"/>
      <c r="X124" s="30"/>
      <c r="Y124" s="30"/>
      <c r="Z124" s="30"/>
      <c r="AA124" s="30"/>
      <c r="AB124" s="30"/>
      <c r="AC124" s="30"/>
      <c r="AD124" s="30"/>
      <c r="AE124" s="30"/>
      <c r="AR124" s="139" t="s">
        <v>135</v>
      </c>
      <c r="AT124" s="139" t="s">
        <v>130</v>
      </c>
      <c r="AU124" s="139" t="s">
        <v>83</v>
      </c>
      <c r="AY124" s="18" t="s">
        <v>128</v>
      </c>
      <c r="BE124" s="140">
        <f>IF(N124="základní",J124,0)</f>
        <v>0</v>
      </c>
      <c r="BF124" s="140">
        <f>IF(N124="snížená",J124,0)</f>
        <v>0</v>
      </c>
      <c r="BG124" s="140">
        <f>IF(N124="zákl. přenesená",J124,0)</f>
        <v>0</v>
      </c>
      <c r="BH124" s="140">
        <f>IF(N124="sníž. přenesená",J124,0)</f>
        <v>0</v>
      </c>
      <c r="BI124" s="140">
        <f>IF(N124="nulová",J124,0)</f>
        <v>0</v>
      </c>
      <c r="BJ124" s="18" t="s">
        <v>135</v>
      </c>
      <c r="BK124" s="140">
        <f>ROUND(I124*H124,2)</f>
        <v>0</v>
      </c>
      <c r="BL124" s="18" t="s">
        <v>135</v>
      </c>
      <c r="BM124" s="139" t="s">
        <v>171</v>
      </c>
    </row>
    <row r="125" spans="1:47" s="2" customFormat="1" ht="321.75">
      <c r="A125" s="30"/>
      <c r="B125" s="31"/>
      <c r="C125" s="263"/>
      <c r="D125" s="273" t="s">
        <v>137</v>
      </c>
      <c r="E125" s="263"/>
      <c r="F125" s="274" t="s">
        <v>172</v>
      </c>
      <c r="G125" s="263"/>
      <c r="H125" s="263"/>
      <c r="I125" s="256"/>
      <c r="J125" s="263"/>
      <c r="K125" s="263"/>
      <c r="L125" s="31"/>
      <c r="M125" s="141"/>
      <c r="N125" s="142"/>
      <c r="O125" s="51"/>
      <c r="P125" s="51"/>
      <c r="Q125" s="51"/>
      <c r="R125" s="51"/>
      <c r="S125" s="51"/>
      <c r="T125" s="52"/>
      <c r="U125" s="30"/>
      <c r="V125" s="30"/>
      <c r="W125" s="30"/>
      <c r="X125" s="30"/>
      <c r="Y125" s="30"/>
      <c r="Z125" s="30"/>
      <c r="AA125" s="30"/>
      <c r="AB125" s="30"/>
      <c r="AC125" s="30"/>
      <c r="AD125" s="30"/>
      <c r="AE125" s="30"/>
      <c r="AT125" s="18" t="s">
        <v>137</v>
      </c>
      <c r="AU125" s="18" t="s">
        <v>83</v>
      </c>
    </row>
    <row r="126" spans="2:63" s="12" customFormat="1" ht="22.9" customHeight="1">
      <c r="B126" s="125"/>
      <c r="C126" s="264"/>
      <c r="D126" s="265" t="s">
        <v>69</v>
      </c>
      <c r="E126" s="267" t="s">
        <v>161</v>
      </c>
      <c r="F126" s="267" t="s">
        <v>173</v>
      </c>
      <c r="G126" s="264"/>
      <c r="H126" s="264"/>
      <c r="I126" s="260"/>
      <c r="J126" s="293">
        <f>BK126</f>
        <v>0</v>
      </c>
      <c r="K126" s="264"/>
      <c r="L126" s="125"/>
      <c r="M126" s="127"/>
      <c r="N126" s="128"/>
      <c r="O126" s="128"/>
      <c r="P126" s="129">
        <f>SUM(P127:P697)</f>
        <v>3327.3430280000007</v>
      </c>
      <c r="Q126" s="128"/>
      <c r="R126" s="129">
        <f>SUM(R127:R697)</f>
        <v>32.56290954000001</v>
      </c>
      <c r="S126" s="128"/>
      <c r="T126" s="130">
        <f>SUM(T127:T697)</f>
        <v>0</v>
      </c>
      <c r="AR126" s="126" t="s">
        <v>77</v>
      </c>
      <c r="AT126" s="131" t="s">
        <v>69</v>
      </c>
      <c r="AU126" s="131" t="s">
        <v>77</v>
      </c>
      <c r="AY126" s="126" t="s">
        <v>128</v>
      </c>
      <c r="BK126" s="132">
        <f>SUM(BK127:BK697)</f>
        <v>0</v>
      </c>
    </row>
    <row r="127" spans="1:65" s="2" customFormat="1" ht="16.5" customHeight="1">
      <c r="A127" s="30"/>
      <c r="B127" s="133"/>
      <c r="C127" s="268" t="s">
        <v>174</v>
      </c>
      <c r="D127" s="268" t="s">
        <v>130</v>
      </c>
      <c r="E127" s="269" t="s">
        <v>175</v>
      </c>
      <c r="F127" s="270" t="s">
        <v>176</v>
      </c>
      <c r="G127" s="271" t="s">
        <v>177</v>
      </c>
      <c r="H127" s="272">
        <v>55</v>
      </c>
      <c r="I127" s="296"/>
      <c r="J127" s="294">
        <f>ROUND(I127*H127,2)</f>
        <v>0</v>
      </c>
      <c r="K127" s="270" t="s">
        <v>134</v>
      </c>
      <c r="L127" s="31"/>
      <c r="M127" s="135" t="s">
        <v>3</v>
      </c>
      <c r="N127" s="136" t="s">
        <v>44</v>
      </c>
      <c r="O127" s="137">
        <v>0.24</v>
      </c>
      <c r="P127" s="137">
        <f>O127*H127</f>
        <v>13.2</v>
      </c>
      <c r="Q127" s="137">
        <v>0.00546</v>
      </c>
      <c r="R127" s="137">
        <f>Q127*H127</f>
        <v>0.30029999999999996</v>
      </c>
      <c r="S127" s="137">
        <v>0</v>
      </c>
      <c r="T127" s="138">
        <f>S127*H127</f>
        <v>0</v>
      </c>
      <c r="U127" s="30"/>
      <c r="V127" s="30"/>
      <c r="W127" s="30"/>
      <c r="X127" s="30"/>
      <c r="Y127" s="30"/>
      <c r="Z127" s="30"/>
      <c r="AA127" s="30"/>
      <c r="AB127" s="30"/>
      <c r="AC127" s="30"/>
      <c r="AD127" s="30"/>
      <c r="AE127" s="30"/>
      <c r="AR127" s="139" t="s">
        <v>135</v>
      </c>
      <c r="AT127" s="139" t="s">
        <v>130</v>
      </c>
      <c r="AU127" s="139" t="s">
        <v>83</v>
      </c>
      <c r="AY127" s="18" t="s">
        <v>128</v>
      </c>
      <c r="BE127" s="140">
        <f>IF(N127="základní",J127,0)</f>
        <v>0</v>
      </c>
      <c r="BF127" s="140">
        <f>IF(N127="snížená",J127,0)</f>
        <v>0</v>
      </c>
      <c r="BG127" s="140">
        <f>IF(N127="zákl. přenesená",J127,0)</f>
        <v>0</v>
      </c>
      <c r="BH127" s="140">
        <f>IF(N127="sníž. přenesená",J127,0)</f>
        <v>0</v>
      </c>
      <c r="BI127" s="140">
        <f>IF(N127="nulová",J127,0)</f>
        <v>0</v>
      </c>
      <c r="BJ127" s="18" t="s">
        <v>135</v>
      </c>
      <c r="BK127" s="140">
        <f>ROUND(I127*H127,2)</f>
        <v>0</v>
      </c>
      <c r="BL127" s="18" t="s">
        <v>135</v>
      </c>
      <c r="BM127" s="139" t="s">
        <v>178</v>
      </c>
    </row>
    <row r="128" spans="1:47" s="2" customFormat="1" ht="97.5">
      <c r="A128" s="30"/>
      <c r="B128" s="31"/>
      <c r="C128" s="263"/>
      <c r="D128" s="273" t="s">
        <v>137</v>
      </c>
      <c r="E128" s="263"/>
      <c r="F128" s="274" t="s">
        <v>179</v>
      </c>
      <c r="G128" s="263"/>
      <c r="H128" s="263"/>
      <c r="I128" s="256"/>
      <c r="J128" s="263"/>
      <c r="K128" s="263"/>
      <c r="L128" s="31"/>
      <c r="M128" s="141"/>
      <c r="N128" s="142"/>
      <c r="O128" s="51"/>
      <c r="P128" s="51"/>
      <c r="Q128" s="51"/>
      <c r="R128" s="51"/>
      <c r="S128" s="51"/>
      <c r="T128" s="52"/>
      <c r="U128" s="30"/>
      <c r="V128" s="30"/>
      <c r="W128" s="30"/>
      <c r="X128" s="30"/>
      <c r="Y128" s="30"/>
      <c r="Z128" s="30"/>
      <c r="AA128" s="30"/>
      <c r="AB128" s="30"/>
      <c r="AC128" s="30"/>
      <c r="AD128" s="30"/>
      <c r="AE128" s="30"/>
      <c r="AT128" s="18" t="s">
        <v>137</v>
      </c>
      <c r="AU128" s="18" t="s">
        <v>83</v>
      </c>
    </row>
    <row r="129" spans="2:51" s="14" customFormat="1" ht="12">
      <c r="B129" s="148"/>
      <c r="C129" s="278"/>
      <c r="D129" s="273" t="s">
        <v>139</v>
      </c>
      <c r="E129" s="279" t="s">
        <v>3</v>
      </c>
      <c r="F129" s="280" t="s">
        <v>180</v>
      </c>
      <c r="G129" s="278"/>
      <c r="H129" s="281">
        <v>55</v>
      </c>
      <c r="I129" s="258"/>
      <c r="J129" s="278"/>
      <c r="K129" s="278"/>
      <c r="L129" s="148"/>
      <c r="M129" s="150"/>
      <c r="N129" s="151"/>
      <c r="O129" s="151"/>
      <c r="P129" s="151"/>
      <c r="Q129" s="151"/>
      <c r="R129" s="151"/>
      <c r="S129" s="151"/>
      <c r="T129" s="152"/>
      <c r="AT129" s="149" t="s">
        <v>139</v>
      </c>
      <c r="AU129" s="149" t="s">
        <v>83</v>
      </c>
      <c r="AV129" s="14" t="s">
        <v>83</v>
      </c>
      <c r="AW129" s="14" t="s">
        <v>31</v>
      </c>
      <c r="AX129" s="14" t="s">
        <v>70</v>
      </c>
      <c r="AY129" s="149" t="s">
        <v>128</v>
      </c>
    </row>
    <row r="130" spans="2:51" s="15" customFormat="1" ht="12">
      <c r="B130" s="153"/>
      <c r="C130" s="282"/>
      <c r="D130" s="273" t="s">
        <v>139</v>
      </c>
      <c r="E130" s="283" t="s">
        <v>3</v>
      </c>
      <c r="F130" s="284" t="s">
        <v>143</v>
      </c>
      <c r="G130" s="282"/>
      <c r="H130" s="285">
        <v>55</v>
      </c>
      <c r="I130" s="259"/>
      <c r="J130" s="282"/>
      <c r="K130" s="282"/>
      <c r="L130" s="153"/>
      <c r="M130" s="155"/>
      <c r="N130" s="156"/>
      <c r="O130" s="156"/>
      <c r="P130" s="156"/>
      <c r="Q130" s="156"/>
      <c r="R130" s="156"/>
      <c r="S130" s="156"/>
      <c r="T130" s="157"/>
      <c r="AT130" s="154" t="s">
        <v>139</v>
      </c>
      <c r="AU130" s="154" t="s">
        <v>83</v>
      </c>
      <c r="AV130" s="15" t="s">
        <v>135</v>
      </c>
      <c r="AW130" s="15" t="s">
        <v>31</v>
      </c>
      <c r="AX130" s="15" t="s">
        <v>77</v>
      </c>
      <c r="AY130" s="154" t="s">
        <v>128</v>
      </c>
    </row>
    <row r="131" spans="1:65" s="2" customFormat="1" ht="21.75" customHeight="1">
      <c r="A131" s="30"/>
      <c r="B131" s="133"/>
      <c r="C131" s="268" t="s">
        <v>181</v>
      </c>
      <c r="D131" s="268" t="s">
        <v>130</v>
      </c>
      <c r="E131" s="269" t="s">
        <v>182</v>
      </c>
      <c r="F131" s="270" t="s">
        <v>183</v>
      </c>
      <c r="G131" s="271" t="s">
        <v>177</v>
      </c>
      <c r="H131" s="272">
        <v>440</v>
      </c>
      <c r="I131" s="134"/>
      <c r="J131" s="294">
        <f>ROUND(I131*H131,2)</f>
        <v>0</v>
      </c>
      <c r="K131" s="270" t="s">
        <v>134</v>
      </c>
      <c r="L131" s="31"/>
      <c r="M131" s="135" t="s">
        <v>3</v>
      </c>
      <c r="N131" s="136" t="s">
        <v>44</v>
      </c>
      <c r="O131" s="137">
        <v>0.055</v>
      </c>
      <c r="P131" s="137">
        <f>O131*H131</f>
        <v>24.2</v>
      </c>
      <c r="Q131" s="137">
        <v>0.0021</v>
      </c>
      <c r="R131" s="137">
        <f>Q131*H131</f>
        <v>0.9239999999999999</v>
      </c>
      <c r="S131" s="137">
        <v>0</v>
      </c>
      <c r="T131" s="138">
        <f>S131*H131</f>
        <v>0</v>
      </c>
      <c r="U131" s="30"/>
      <c r="V131" s="30"/>
      <c r="W131" s="30"/>
      <c r="X131" s="30"/>
      <c r="Y131" s="30"/>
      <c r="Z131" s="30"/>
      <c r="AA131" s="30"/>
      <c r="AB131" s="30"/>
      <c r="AC131" s="30"/>
      <c r="AD131" s="30"/>
      <c r="AE131" s="30"/>
      <c r="AR131" s="139" t="s">
        <v>135</v>
      </c>
      <c r="AT131" s="139" t="s">
        <v>130</v>
      </c>
      <c r="AU131" s="139" t="s">
        <v>83</v>
      </c>
      <c r="AY131" s="18" t="s">
        <v>128</v>
      </c>
      <c r="BE131" s="140">
        <f>IF(N131="základní",J131,0)</f>
        <v>0</v>
      </c>
      <c r="BF131" s="140">
        <f>IF(N131="snížená",J131,0)</f>
        <v>0</v>
      </c>
      <c r="BG131" s="140">
        <f>IF(N131="zákl. přenesená",J131,0)</f>
        <v>0</v>
      </c>
      <c r="BH131" s="140">
        <f>IF(N131="sníž. přenesená",J131,0)</f>
        <v>0</v>
      </c>
      <c r="BI131" s="140">
        <f>IF(N131="nulová",J131,0)</f>
        <v>0</v>
      </c>
      <c r="BJ131" s="18" t="s">
        <v>135</v>
      </c>
      <c r="BK131" s="140">
        <f>ROUND(I131*H131,2)</f>
        <v>0</v>
      </c>
      <c r="BL131" s="18" t="s">
        <v>135</v>
      </c>
      <c r="BM131" s="139" t="s">
        <v>184</v>
      </c>
    </row>
    <row r="132" spans="1:47" s="2" customFormat="1" ht="97.5">
      <c r="A132" s="30"/>
      <c r="B132" s="31"/>
      <c r="C132" s="263"/>
      <c r="D132" s="273" t="s">
        <v>137</v>
      </c>
      <c r="E132" s="263"/>
      <c r="F132" s="274" t="s">
        <v>179</v>
      </c>
      <c r="G132" s="263"/>
      <c r="H132" s="263"/>
      <c r="I132" s="256"/>
      <c r="J132" s="263"/>
      <c r="K132" s="263"/>
      <c r="L132" s="31"/>
      <c r="M132" s="141"/>
      <c r="N132" s="142"/>
      <c r="O132" s="51"/>
      <c r="P132" s="51"/>
      <c r="Q132" s="51"/>
      <c r="R132" s="51"/>
      <c r="S132" s="51"/>
      <c r="T132" s="52"/>
      <c r="U132" s="30"/>
      <c r="V132" s="30"/>
      <c r="W132" s="30"/>
      <c r="X132" s="30"/>
      <c r="Y132" s="30"/>
      <c r="Z132" s="30"/>
      <c r="AA132" s="30"/>
      <c r="AB132" s="30"/>
      <c r="AC132" s="30"/>
      <c r="AD132" s="30"/>
      <c r="AE132" s="30"/>
      <c r="AT132" s="18" t="s">
        <v>137</v>
      </c>
      <c r="AU132" s="18" t="s">
        <v>83</v>
      </c>
    </row>
    <row r="133" spans="2:51" s="14" customFormat="1" ht="12">
      <c r="B133" s="148"/>
      <c r="C133" s="278"/>
      <c r="D133" s="273" t="s">
        <v>139</v>
      </c>
      <c r="E133" s="279" t="s">
        <v>3</v>
      </c>
      <c r="F133" s="280" t="s">
        <v>185</v>
      </c>
      <c r="G133" s="278"/>
      <c r="H133" s="281">
        <v>440</v>
      </c>
      <c r="I133" s="258"/>
      <c r="J133" s="278"/>
      <c r="K133" s="278"/>
      <c r="L133" s="148"/>
      <c r="M133" s="150"/>
      <c r="N133" s="151"/>
      <c r="O133" s="151"/>
      <c r="P133" s="151"/>
      <c r="Q133" s="151"/>
      <c r="R133" s="151"/>
      <c r="S133" s="151"/>
      <c r="T133" s="152"/>
      <c r="AT133" s="149" t="s">
        <v>139</v>
      </c>
      <c r="AU133" s="149" t="s">
        <v>83</v>
      </c>
      <c r="AV133" s="14" t="s">
        <v>83</v>
      </c>
      <c r="AW133" s="14" t="s">
        <v>31</v>
      </c>
      <c r="AX133" s="14" t="s">
        <v>77</v>
      </c>
      <c r="AY133" s="149" t="s">
        <v>128</v>
      </c>
    </row>
    <row r="134" spans="1:65" s="2" customFormat="1" ht="21.75" customHeight="1">
      <c r="A134" s="30"/>
      <c r="B134" s="133"/>
      <c r="C134" s="268" t="s">
        <v>186</v>
      </c>
      <c r="D134" s="268" t="s">
        <v>130</v>
      </c>
      <c r="E134" s="269" t="s">
        <v>187</v>
      </c>
      <c r="F134" s="270" t="s">
        <v>188</v>
      </c>
      <c r="G134" s="271" t="s">
        <v>177</v>
      </c>
      <c r="H134" s="272">
        <v>108.9</v>
      </c>
      <c r="I134" s="134"/>
      <c r="J134" s="294">
        <f>ROUND(I134*H134,2)</f>
        <v>0</v>
      </c>
      <c r="K134" s="270" t="s">
        <v>134</v>
      </c>
      <c r="L134" s="31"/>
      <c r="M134" s="135" t="s">
        <v>3</v>
      </c>
      <c r="N134" s="136" t="s">
        <v>44</v>
      </c>
      <c r="O134" s="137">
        <v>0.33</v>
      </c>
      <c r="P134" s="137">
        <f>O134*H134</f>
        <v>35.937000000000005</v>
      </c>
      <c r="Q134" s="137">
        <v>0.00438</v>
      </c>
      <c r="R134" s="137">
        <f>Q134*H134</f>
        <v>0.4769820000000001</v>
      </c>
      <c r="S134" s="137">
        <v>0</v>
      </c>
      <c r="T134" s="138">
        <f>S134*H134</f>
        <v>0</v>
      </c>
      <c r="U134" s="30"/>
      <c r="V134" s="30"/>
      <c r="W134" s="30"/>
      <c r="X134" s="30"/>
      <c r="Y134" s="30"/>
      <c r="Z134" s="30"/>
      <c r="AA134" s="30"/>
      <c r="AB134" s="30"/>
      <c r="AC134" s="30"/>
      <c r="AD134" s="30"/>
      <c r="AE134" s="30"/>
      <c r="AR134" s="139" t="s">
        <v>135</v>
      </c>
      <c r="AT134" s="139" t="s">
        <v>130</v>
      </c>
      <c r="AU134" s="139" t="s">
        <v>83</v>
      </c>
      <c r="AY134" s="18" t="s">
        <v>128</v>
      </c>
      <c r="BE134" s="140">
        <f>IF(N134="základní",J134,0)</f>
        <v>0</v>
      </c>
      <c r="BF134" s="140">
        <f>IF(N134="snížená",J134,0)</f>
        <v>0</v>
      </c>
      <c r="BG134" s="140">
        <f>IF(N134="zákl. přenesená",J134,0)</f>
        <v>0</v>
      </c>
      <c r="BH134" s="140">
        <f>IF(N134="sníž. přenesená",J134,0)</f>
        <v>0</v>
      </c>
      <c r="BI134" s="140">
        <f>IF(N134="nulová",J134,0)</f>
        <v>0</v>
      </c>
      <c r="BJ134" s="18" t="s">
        <v>135</v>
      </c>
      <c r="BK134" s="140">
        <f>ROUND(I134*H134,2)</f>
        <v>0</v>
      </c>
      <c r="BL134" s="18" t="s">
        <v>135</v>
      </c>
      <c r="BM134" s="139" t="s">
        <v>189</v>
      </c>
    </row>
    <row r="135" spans="1:47" s="2" customFormat="1" ht="29.25">
      <c r="A135" s="30"/>
      <c r="B135" s="31"/>
      <c r="C135" s="263"/>
      <c r="D135" s="273" t="s">
        <v>137</v>
      </c>
      <c r="E135" s="263"/>
      <c r="F135" s="274" t="s">
        <v>190</v>
      </c>
      <c r="G135" s="263"/>
      <c r="H135" s="263"/>
      <c r="I135" s="256"/>
      <c r="J135" s="263"/>
      <c r="K135" s="263"/>
      <c r="L135" s="31"/>
      <c r="M135" s="141"/>
      <c r="N135" s="142"/>
      <c r="O135" s="51"/>
      <c r="P135" s="51"/>
      <c r="Q135" s="51"/>
      <c r="R135" s="51"/>
      <c r="S135" s="51"/>
      <c r="T135" s="52"/>
      <c r="U135" s="30"/>
      <c r="V135" s="30"/>
      <c r="W135" s="30"/>
      <c r="X135" s="30"/>
      <c r="Y135" s="30"/>
      <c r="Z135" s="30"/>
      <c r="AA135" s="30"/>
      <c r="AB135" s="30"/>
      <c r="AC135" s="30"/>
      <c r="AD135" s="30"/>
      <c r="AE135" s="30"/>
      <c r="AT135" s="18" t="s">
        <v>137</v>
      </c>
      <c r="AU135" s="18" t="s">
        <v>83</v>
      </c>
    </row>
    <row r="136" spans="2:51" s="14" customFormat="1" ht="12">
      <c r="B136" s="148"/>
      <c r="C136" s="278"/>
      <c r="D136" s="273" t="s">
        <v>139</v>
      </c>
      <c r="E136" s="279" t="s">
        <v>3</v>
      </c>
      <c r="F136" s="280" t="s">
        <v>191</v>
      </c>
      <c r="G136" s="278"/>
      <c r="H136" s="281">
        <v>32</v>
      </c>
      <c r="I136" s="258"/>
      <c r="J136" s="278"/>
      <c r="K136" s="278"/>
      <c r="L136" s="148"/>
      <c r="M136" s="150"/>
      <c r="N136" s="151"/>
      <c r="O136" s="151"/>
      <c r="P136" s="151"/>
      <c r="Q136" s="151"/>
      <c r="R136" s="151"/>
      <c r="S136" s="151"/>
      <c r="T136" s="152"/>
      <c r="AT136" s="149" t="s">
        <v>139</v>
      </c>
      <c r="AU136" s="149" t="s">
        <v>83</v>
      </c>
      <c r="AV136" s="14" t="s">
        <v>83</v>
      </c>
      <c r="AW136" s="14" t="s">
        <v>31</v>
      </c>
      <c r="AX136" s="14" t="s">
        <v>70</v>
      </c>
      <c r="AY136" s="149" t="s">
        <v>128</v>
      </c>
    </row>
    <row r="137" spans="2:51" s="14" customFormat="1" ht="12">
      <c r="B137" s="148"/>
      <c r="C137" s="278"/>
      <c r="D137" s="273" t="s">
        <v>139</v>
      </c>
      <c r="E137" s="279" t="s">
        <v>3</v>
      </c>
      <c r="F137" s="280" t="s">
        <v>192</v>
      </c>
      <c r="G137" s="278"/>
      <c r="H137" s="281">
        <v>59.8</v>
      </c>
      <c r="I137" s="258"/>
      <c r="J137" s="278"/>
      <c r="K137" s="278"/>
      <c r="L137" s="148"/>
      <c r="M137" s="150"/>
      <c r="N137" s="151"/>
      <c r="O137" s="151"/>
      <c r="P137" s="151"/>
      <c r="Q137" s="151"/>
      <c r="R137" s="151"/>
      <c r="S137" s="151"/>
      <c r="T137" s="152"/>
      <c r="AT137" s="149" t="s">
        <v>139</v>
      </c>
      <c r="AU137" s="149" t="s">
        <v>83</v>
      </c>
      <c r="AV137" s="14" t="s">
        <v>83</v>
      </c>
      <c r="AW137" s="14" t="s">
        <v>31</v>
      </c>
      <c r="AX137" s="14" t="s">
        <v>70</v>
      </c>
      <c r="AY137" s="149" t="s">
        <v>128</v>
      </c>
    </row>
    <row r="138" spans="2:51" s="14" customFormat="1" ht="12">
      <c r="B138" s="148"/>
      <c r="C138" s="278"/>
      <c r="D138" s="273" t="s">
        <v>139</v>
      </c>
      <c r="E138" s="279" t="s">
        <v>3</v>
      </c>
      <c r="F138" s="280" t="s">
        <v>193</v>
      </c>
      <c r="G138" s="278"/>
      <c r="H138" s="281">
        <v>7.8</v>
      </c>
      <c r="I138" s="258"/>
      <c r="J138" s="278"/>
      <c r="K138" s="278"/>
      <c r="L138" s="148"/>
      <c r="M138" s="150"/>
      <c r="N138" s="151"/>
      <c r="O138" s="151"/>
      <c r="P138" s="151"/>
      <c r="Q138" s="151"/>
      <c r="R138" s="151"/>
      <c r="S138" s="151"/>
      <c r="T138" s="152"/>
      <c r="AT138" s="149" t="s">
        <v>139</v>
      </c>
      <c r="AU138" s="149" t="s">
        <v>83</v>
      </c>
      <c r="AV138" s="14" t="s">
        <v>83</v>
      </c>
      <c r="AW138" s="14" t="s">
        <v>31</v>
      </c>
      <c r="AX138" s="14" t="s">
        <v>70</v>
      </c>
      <c r="AY138" s="149" t="s">
        <v>128</v>
      </c>
    </row>
    <row r="139" spans="2:51" s="14" customFormat="1" ht="12">
      <c r="B139" s="148"/>
      <c r="C139" s="278"/>
      <c r="D139" s="273" t="s">
        <v>139</v>
      </c>
      <c r="E139" s="279" t="s">
        <v>3</v>
      </c>
      <c r="F139" s="280" t="s">
        <v>194</v>
      </c>
      <c r="G139" s="278"/>
      <c r="H139" s="281">
        <v>9.3</v>
      </c>
      <c r="I139" s="258"/>
      <c r="J139" s="278"/>
      <c r="K139" s="278"/>
      <c r="L139" s="148"/>
      <c r="M139" s="150"/>
      <c r="N139" s="151"/>
      <c r="O139" s="151"/>
      <c r="P139" s="151"/>
      <c r="Q139" s="151"/>
      <c r="R139" s="151"/>
      <c r="S139" s="151"/>
      <c r="T139" s="152"/>
      <c r="AT139" s="149" t="s">
        <v>139</v>
      </c>
      <c r="AU139" s="149" t="s">
        <v>83</v>
      </c>
      <c r="AV139" s="14" t="s">
        <v>83</v>
      </c>
      <c r="AW139" s="14" t="s">
        <v>31</v>
      </c>
      <c r="AX139" s="14" t="s">
        <v>70</v>
      </c>
      <c r="AY139" s="149" t="s">
        <v>128</v>
      </c>
    </row>
    <row r="140" spans="2:51" s="15" customFormat="1" ht="12">
      <c r="B140" s="153"/>
      <c r="C140" s="282"/>
      <c r="D140" s="273" t="s">
        <v>139</v>
      </c>
      <c r="E140" s="283" t="s">
        <v>3</v>
      </c>
      <c r="F140" s="284" t="s">
        <v>143</v>
      </c>
      <c r="G140" s="282"/>
      <c r="H140" s="285">
        <v>108.89999999999999</v>
      </c>
      <c r="I140" s="259"/>
      <c r="J140" s="282"/>
      <c r="K140" s="282"/>
      <c r="L140" s="153"/>
      <c r="M140" s="155"/>
      <c r="N140" s="156"/>
      <c r="O140" s="156"/>
      <c r="P140" s="156"/>
      <c r="Q140" s="156"/>
      <c r="R140" s="156"/>
      <c r="S140" s="156"/>
      <c r="T140" s="157"/>
      <c r="AT140" s="154" t="s">
        <v>139</v>
      </c>
      <c r="AU140" s="154" t="s">
        <v>83</v>
      </c>
      <c r="AV140" s="15" t="s">
        <v>135</v>
      </c>
      <c r="AW140" s="15" t="s">
        <v>31</v>
      </c>
      <c r="AX140" s="15" t="s">
        <v>77</v>
      </c>
      <c r="AY140" s="154" t="s">
        <v>128</v>
      </c>
    </row>
    <row r="141" spans="1:65" s="2" customFormat="1" ht="21.75" customHeight="1">
      <c r="A141" s="30"/>
      <c r="B141" s="133"/>
      <c r="C141" s="268" t="s">
        <v>195</v>
      </c>
      <c r="D141" s="268" t="s">
        <v>130</v>
      </c>
      <c r="E141" s="269" t="s">
        <v>196</v>
      </c>
      <c r="F141" s="270" t="s">
        <v>197</v>
      </c>
      <c r="G141" s="271" t="s">
        <v>177</v>
      </c>
      <c r="H141" s="272">
        <v>1626.276</v>
      </c>
      <c r="I141" s="296"/>
      <c r="J141" s="294">
        <f>ROUND(I141*H141,2)</f>
        <v>0</v>
      </c>
      <c r="K141" s="270" t="s">
        <v>134</v>
      </c>
      <c r="L141" s="31"/>
      <c r="M141" s="135" t="s">
        <v>3</v>
      </c>
      <c r="N141" s="136" t="s">
        <v>44</v>
      </c>
      <c r="O141" s="137">
        <v>1.06</v>
      </c>
      <c r="P141" s="137">
        <f>O141*H141</f>
        <v>1723.8525600000003</v>
      </c>
      <c r="Q141" s="137">
        <v>0.0085</v>
      </c>
      <c r="R141" s="137">
        <f>Q141*H141</f>
        <v>13.823346</v>
      </c>
      <c r="S141" s="137">
        <v>0</v>
      </c>
      <c r="T141" s="138">
        <f>S141*H141</f>
        <v>0</v>
      </c>
      <c r="U141" s="30"/>
      <c r="V141" s="30"/>
      <c r="W141" s="30"/>
      <c r="X141" s="30"/>
      <c r="Y141" s="30"/>
      <c r="Z141" s="30"/>
      <c r="AA141" s="30"/>
      <c r="AB141" s="30"/>
      <c r="AC141" s="30"/>
      <c r="AD141" s="30"/>
      <c r="AE141" s="30"/>
      <c r="AR141" s="139" t="s">
        <v>135</v>
      </c>
      <c r="AT141" s="139" t="s">
        <v>130</v>
      </c>
      <c r="AU141" s="139" t="s">
        <v>83</v>
      </c>
      <c r="AY141" s="18" t="s">
        <v>128</v>
      </c>
      <c r="BE141" s="140">
        <f>IF(N141="základní",J141,0)</f>
        <v>0</v>
      </c>
      <c r="BF141" s="140">
        <f>IF(N141="snížená",J141,0)</f>
        <v>0</v>
      </c>
      <c r="BG141" s="140">
        <f>IF(N141="zákl. přenesená",J141,0)</f>
        <v>0</v>
      </c>
      <c r="BH141" s="140">
        <f>IF(N141="sníž. přenesená",J141,0)</f>
        <v>0</v>
      </c>
      <c r="BI141" s="140">
        <f>IF(N141="nulová",J141,0)</f>
        <v>0</v>
      </c>
      <c r="BJ141" s="18" t="s">
        <v>135</v>
      </c>
      <c r="BK141" s="140">
        <f>ROUND(I141*H141,2)</f>
        <v>0</v>
      </c>
      <c r="BL141" s="18" t="s">
        <v>135</v>
      </c>
      <c r="BM141" s="139" t="s">
        <v>198</v>
      </c>
    </row>
    <row r="142" spans="1:47" s="2" customFormat="1" ht="175.5">
      <c r="A142" s="30"/>
      <c r="B142" s="31"/>
      <c r="C142" s="263"/>
      <c r="D142" s="273" t="s">
        <v>137</v>
      </c>
      <c r="E142" s="263"/>
      <c r="F142" s="274" t="s">
        <v>199</v>
      </c>
      <c r="G142" s="263"/>
      <c r="H142" s="263"/>
      <c r="I142" s="256"/>
      <c r="J142" s="263"/>
      <c r="K142" s="263"/>
      <c r="L142" s="31"/>
      <c r="M142" s="141"/>
      <c r="N142" s="142"/>
      <c r="O142" s="51"/>
      <c r="P142" s="51"/>
      <c r="Q142" s="51"/>
      <c r="R142" s="51"/>
      <c r="S142" s="51"/>
      <c r="T142" s="52"/>
      <c r="U142" s="30"/>
      <c r="V142" s="30"/>
      <c r="W142" s="30"/>
      <c r="X142" s="30"/>
      <c r="Y142" s="30"/>
      <c r="Z142" s="30"/>
      <c r="AA142" s="30"/>
      <c r="AB142" s="30"/>
      <c r="AC142" s="30"/>
      <c r="AD142" s="30"/>
      <c r="AE142" s="30"/>
      <c r="AT142" s="18" t="s">
        <v>137</v>
      </c>
      <c r="AU142" s="18" t="s">
        <v>83</v>
      </c>
    </row>
    <row r="143" spans="2:51" s="14" customFormat="1" ht="12">
      <c r="B143" s="148"/>
      <c r="C143" s="278"/>
      <c r="D143" s="273" t="s">
        <v>139</v>
      </c>
      <c r="E143" s="279" t="s">
        <v>3</v>
      </c>
      <c r="F143" s="280" t="s">
        <v>200</v>
      </c>
      <c r="G143" s="278"/>
      <c r="H143" s="281">
        <v>1626.276</v>
      </c>
      <c r="I143" s="258"/>
      <c r="J143" s="278"/>
      <c r="K143" s="278"/>
      <c r="L143" s="148"/>
      <c r="M143" s="150"/>
      <c r="N143" s="151"/>
      <c r="O143" s="151"/>
      <c r="P143" s="151"/>
      <c r="Q143" s="151"/>
      <c r="R143" s="151"/>
      <c r="S143" s="151"/>
      <c r="T143" s="152"/>
      <c r="AT143" s="149" t="s">
        <v>139</v>
      </c>
      <c r="AU143" s="149" t="s">
        <v>83</v>
      </c>
      <c r="AV143" s="14" t="s">
        <v>83</v>
      </c>
      <c r="AW143" s="14" t="s">
        <v>31</v>
      </c>
      <c r="AX143" s="14" t="s">
        <v>77</v>
      </c>
      <c r="AY143" s="149" t="s">
        <v>128</v>
      </c>
    </row>
    <row r="144" spans="1:65" s="2" customFormat="1" ht="16.5" customHeight="1">
      <c r="A144" s="30"/>
      <c r="B144" s="133"/>
      <c r="C144" s="286" t="s">
        <v>201</v>
      </c>
      <c r="D144" s="286" t="s">
        <v>202</v>
      </c>
      <c r="E144" s="287" t="s">
        <v>203</v>
      </c>
      <c r="F144" s="288" t="s">
        <v>204</v>
      </c>
      <c r="G144" s="289" t="s">
        <v>177</v>
      </c>
      <c r="H144" s="290">
        <v>916.55</v>
      </c>
      <c r="I144" s="297"/>
      <c r="J144" s="295">
        <f>ROUND(I144*H144,2)</f>
        <v>0</v>
      </c>
      <c r="K144" s="288" t="s">
        <v>134</v>
      </c>
      <c r="L144" s="158"/>
      <c r="M144" s="159" t="s">
        <v>3</v>
      </c>
      <c r="N144" s="160" t="s">
        <v>44</v>
      </c>
      <c r="O144" s="137">
        <v>0</v>
      </c>
      <c r="P144" s="137">
        <f>O144*H144</f>
        <v>0</v>
      </c>
      <c r="Q144" s="137">
        <v>0.0021</v>
      </c>
      <c r="R144" s="137">
        <f>Q144*H144</f>
        <v>1.9247549999999998</v>
      </c>
      <c r="S144" s="137">
        <v>0</v>
      </c>
      <c r="T144" s="138">
        <f>S144*H144</f>
        <v>0</v>
      </c>
      <c r="U144" s="30"/>
      <c r="V144" s="30"/>
      <c r="W144" s="30"/>
      <c r="X144" s="30"/>
      <c r="Y144" s="30"/>
      <c r="Z144" s="30"/>
      <c r="AA144" s="30"/>
      <c r="AB144" s="30"/>
      <c r="AC144" s="30"/>
      <c r="AD144" s="30"/>
      <c r="AE144" s="30"/>
      <c r="AR144" s="139" t="s">
        <v>174</v>
      </c>
      <c r="AT144" s="139" t="s">
        <v>202</v>
      </c>
      <c r="AU144" s="139" t="s">
        <v>83</v>
      </c>
      <c r="AY144" s="18" t="s">
        <v>128</v>
      </c>
      <c r="BE144" s="140">
        <f>IF(N144="základní",J144,0)</f>
        <v>0</v>
      </c>
      <c r="BF144" s="140">
        <f>IF(N144="snížená",J144,0)</f>
        <v>0</v>
      </c>
      <c r="BG144" s="140">
        <f>IF(N144="zákl. přenesená",J144,0)</f>
        <v>0</v>
      </c>
      <c r="BH144" s="140">
        <f>IF(N144="sníž. přenesená",J144,0)</f>
        <v>0</v>
      </c>
      <c r="BI144" s="140">
        <f>IF(N144="nulová",J144,0)</f>
        <v>0</v>
      </c>
      <c r="BJ144" s="18" t="s">
        <v>135</v>
      </c>
      <c r="BK144" s="140">
        <f>ROUND(I144*H144,2)</f>
        <v>0</v>
      </c>
      <c r="BL144" s="18" t="s">
        <v>135</v>
      </c>
      <c r="BM144" s="139" t="s">
        <v>205</v>
      </c>
    </row>
    <row r="145" spans="2:51" s="13" customFormat="1" ht="12">
      <c r="B145" s="143"/>
      <c r="C145" s="275"/>
      <c r="D145" s="273" t="s">
        <v>139</v>
      </c>
      <c r="E145" s="276" t="s">
        <v>3</v>
      </c>
      <c r="F145" s="277" t="s">
        <v>206</v>
      </c>
      <c r="G145" s="275"/>
      <c r="H145" s="276" t="s">
        <v>3</v>
      </c>
      <c r="I145" s="257"/>
      <c r="J145" s="275"/>
      <c r="K145" s="275"/>
      <c r="L145" s="143"/>
      <c r="M145" s="145"/>
      <c r="N145" s="146"/>
      <c r="O145" s="146"/>
      <c r="P145" s="146"/>
      <c r="Q145" s="146"/>
      <c r="R145" s="146"/>
      <c r="S145" s="146"/>
      <c r="T145" s="147"/>
      <c r="AT145" s="144" t="s">
        <v>139</v>
      </c>
      <c r="AU145" s="144" t="s">
        <v>83</v>
      </c>
      <c r="AV145" s="13" t="s">
        <v>77</v>
      </c>
      <c r="AW145" s="13" t="s">
        <v>31</v>
      </c>
      <c r="AX145" s="13" t="s">
        <v>70</v>
      </c>
      <c r="AY145" s="144" t="s">
        <v>128</v>
      </c>
    </row>
    <row r="146" spans="2:51" s="13" customFormat="1" ht="12">
      <c r="B146" s="143"/>
      <c r="C146" s="275"/>
      <c r="D146" s="273" t="s">
        <v>139</v>
      </c>
      <c r="E146" s="276" t="s">
        <v>3</v>
      </c>
      <c r="F146" s="277" t="s">
        <v>207</v>
      </c>
      <c r="G146" s="275"/>
      <c r="H146" s="276" t="s">
        <v>3</v>
      </c>
      <c r="I146" s="257"/>
      <c r="J146" s="275"/>
      <c r="K146" s="275"/>
      <c r="L146" s="143"/>
      <c r="M146" s="145"/>
      <c r="N146" s="146"/>
      <c r="O146" s="146"/>
      <c r="P146" s="146"/>
      <c r="Q146" s="146"/>
      <c r="R146" s="146"/>
      <c r="S146" s="146"/>
      <c r="T146" s="147"/>
      <c r="AT146" s="144" t="s">
        <v>139</v>
      </c>
      <c r="AU146" s="144" t="s">
        <v>83</v>
      </c>
      <c r="AV146" s="13" t="s">
        <v>77</v>
      </c>
      <c r="AW146" s="13" t="s">
        <v>31</v>
      </c>
      <c r="AX146" s="13" t="s">
        <v>70</v>
      </c>
      <c r="AY146" s="144" t="s">
        <v>128</v>
      </c>
    </row>
    <row r="147" spans="2:51" s="14" customFormat="1" ht="12">
      <c r="B147" s="148"/>
      <c r="C147" s="278"/>
      <c r="D147" s="273" t="s">
        <v>139</v>
      </c>
      <c r="E147" s="279" t="s">
        <v>3</v>
      </c>
      <c r="F147" s="280" t="s">
        <v>208</v>
      </c>
      <c r="G147" s="278"/>
      <c r="H147" s="281">
        <v>138</v>
      </c>
      <c r="I147" s="258"/>
      <c r="J147" s="278"/>
      <c r="K147" s="278"/>
      <c r="L147" s="148"/>
      <c r="M147" s="150"/>
      <c r="N147" s="151"/>
      <c r="O147" s="151"/>
      <c r="P147" s="151"/>
      <c r="Q147" s="151"/>
      <c r="R147" s="151"/>
      <c r="S147" s="151"/>
      <c r="T147" s="152"/>
      <c r="AT147" s="149" t="s">
        <v>139</v>
      </c>
      <c r="AU147" s="149" t="s">
        <v>83</v>
      </c>
      <c r="AV147" s="14" t="s">
        <v>83</v>
      </c>
      <c r="AW147" s="14" t="s">
        <v>31</v>
      </c>
      <c r="AX147" s="14" t="s">
        <v>70</v>
      </c>
      <c r="AY147" s="149" t="s">
        <v>128</v>
      </c>
    </row>
    <row r="148" spans="2:51" s="13" customFormat="1" ht="12">
      <c r="B148" s="143"/>
      <c r="C148" s="275"/>
      <c r="D148" s="273" t="s">
        <v>139</v>
      </c>
      <c r="E148" s="276" t="s">
        <v>3</v>
      </c>
      <c r="F148" s="277" t="s">
        <v>209</v>
      </c>
      <c r="G148" s="275"/>
      <c r="H148" s="276" t="s">
        <v>3</v>
      </c>
      <c r="I148" s="257"/>
      <c r="J148" s="275"/>
      <c r="K148" s="275"/>
      <c r="L148" s="143"/>
      <c r="M148" s="145"/>
      <c r="N148" s="146"/>
      <c r="O148" s="146"/>
      <c r="P148" s="146"/>
      <c r="Q148" s="146"/>
      <c r="R148" s="146"/>
      <c r="S148" s="146"/>
      <c r="T148" s="147"/>
      <c r="AT148" s="144" t="s">
        <v>139</v>
      </c>
      <c r="AU148" s="144" t="s">
        <v>83</v>
      </c>
      <c r="AV148" s="13" t="s">
        <v>77</v>
      </c>
      <c r="AW148" s="13" t="s">
        <v>31</v>
      </c>
      <c r="AX148" s="13" t="s">
        <v>70</v>
      </c>
      <c r="AY148" s="144" t="s">
        <v>128</v>
      </c>
    </row>
    <row r="149" spans="2:51" s="14" customFormat="1" ht="12">
      <c r="B149" s="148"/>
      <c r="C149" s="278"/>
      <c r="D149" s="273" t="s">
        <v>139</v>
      </c>
      <c r="E149" s="279" t="s">
        <v>3</v>
      </c>
      <c r="F149" s="280" t="s">
        <v>210</v>
      </c>
      <c r="G149" s="278"/>
      <c r="H149" s="281">
        <v>147</v>
      </c>
      <c r="I149" s="258"/>
      <c r="J149" s="278"/>
      <c r="K149" s="278"/>
      <c r="L149" s="148"/>
      <c r="M149" s="150"/>
      <c r="N149" s="151"/>
      <c r="O149" s="151"/>
      <c r="P149" s="151"/>
      <c r="Q149" s="151"/>
      <c r="R149" s="151"/>
      <c r="S149" s="151"/>
      <c r="T149" s="152"/>
      <c r="AT149" s="149" t="s">
        <v>139</v>
      </c>
      <c r="AU149" s="149" t="s">
        <v>83</v>
      </c>
      <c r="AV149" s="14" t="s">
        <v>83</v>
      </c>
      <c r="AW149" s="14" t="s">
        <v>31</v>
      </c>
      <c r="AX149" s="14" t="s">
        <v>70</v>
      </c>
      <c r="AY149" s="149" t="s">
        <v>128</v>
      </c>
    </row>
    <row r="150" spans="2:51" s="13" customFormat="1" ht="12">
      <c r="B150" s="143"/>
      <c r="C150" s="275"/>
      <c r="D150" s="273" t="s">
        <v>139</v>
      </c>
      <c r="E150" s="276" t="s">
        <v>3</v>
      </c>
      <c r="F150" s="277" t="s">
        <v>211</v>
      </c>
      <c r="G150" s="275"/>
      <c r="H150" s="276" t="s">
        <v>3</v>
      </c>
      <c r="I150" s="257"/>
      <c r="J150" s="275"/>
      <c r="K150" s="275"/>
      <c r="L150" s="143"/>
      <c r="M150" s="145"/>
      <c r="N150" s="146"/>
      <c r="O150" s="146"/>
      <c r="P150" s="146"/>
      <c r="Q150" s="146"/>
      <c r="R150" s="146"/>
      <c r="S150" s="146"/>
      <c r="T150" s="147"/>
      <c r="AT150" s="144" t="s">
        <v>139</v>
      </c>
      <c r="AU150" s="144" t="s">
        <v>83</v>
      </c>
      <c r="AV150" s="13" t="s">
        <v>77</v>
      </c>
      <c r="AW150" s="13" t="s">
        <v>31</v>
      </c>
      <c r="AX150" s="13" t="s">
        <v>70</v>
      </c>
      <c r="AY150" s="144" t="s">
        <v>128</v>
      </c>
    </row>
    <row r="151" spans="2:51" s="14" customFormat="1" ht="12">
      <c r="B151" s="148"/>
      <c r="C151" s="278"/>
      <c r="D151" s="273" t="s">
        <v>139</v>
      </c>
      <c r="E151" s="279" t="s">
        <v>3</v>
      </c>
      <c r="F151" s="280" t="s">
        <v>212</v>
      </c>
      <c r="G151" s="278"/>
      <c r="H151" s="281">
        <v>270</v>
      </c>
      <c r="I151" s="258"/>
      <c r="J151" s="278"/>
      <c r="K151" s="278"/>
      <c r="L151" s="148"/>
      <c r="M151" s="150"/>
      <c r="N151" s="151"/>
      <c r="O151" s="151"/>
      <c r="P151" s="151"/>
      <c r="Q151" s="151"/>
      <c r="R151" s="151"/>
      <c r="S151" s="151"/>
      <c r="T151" s="152"/>
      <c r="AT151" s="149" t="s">
        <v>139</v>
      </c>
      <c r="AU151" s="149" t="s">
        <v>83</v>
      </c>
      <c r="AV151" s="14" t="s">
        <v>83</v>
      </c>
      <c r="AW151" s="14" t="s">
        <v>31</v>
      </c>
      <c r="AX151" s="14" t="s">
        <v>70</v>
      </c>
      <c r="AY151" s="149" t="s">
        <v>128</v>
      </c>
    </row>
    <row r="152" spans="2:51" s="14" customFormat="1" ht="12">
      <c r="B152" s="148"/>
      <c r="C152" s="278"/>
      <c r="D152" s="273" t="s">
        <v>139</v>
      </c>
      <c r="E152" s="279" t="s">
        <v>3</v>
      </c>
      <c r="F152" s="280" t="s">
        <v>213</v>
      </c>
      <c r="G152" s="278"/>
      <c r="H152" s="281">
        <v>80</v>
      </c>
      <c r="I152" s="258"/>
      <c r="J152" s="278"/>
      <c r="K152" s="278"/>
      <c r="L152" s="148"/>
      <c r="M152" s="150"/>
      <c r="N152" s="151"/>
      <c r="O152" s="151"/>
      <c r="P152" s="151"/>
      <c r="Q152" s="151"/>
      <c r="R152" s="151"/>
      <c r="S152" s="151"/>
      <c r="T152" s="152"/>
      <c r="AT152" s="149" t="s">
        <v>139</v>
      </c>
      <c r="AU152" s="149" t="s">
        <v>83</v>
      </c>
      <c r="AV152" s="14" t="s">
        <v>83</v>
      </c>
      <c r="AW152" s="14" t="s">
        <v>31</v>
      </c>
      <c r="AX152" s="14" t="s">
        <v>70</v>
      </c>
      <c r="AY152" s="149" t="s">
        <v>128</v>
      </c>
    </row>
    <row r="153" spans="2:51" s="13" customFormat="1" ht="12">
      <c r="B153" s="143"/>
      <c r="C153" s="275"/>
      <c r="D153" s="273" t="s">
        <v>139</v>
      </c>
      <c r="E153" s="276" t="s">
        <v>3</v>
      </c>
      <c r="F153" s="277" t="s">
        <v>214</v>
      </c>
      <c r="G153" s="275"/>
      <c r="H153" s="276" t="s">
        <v>3</v>
      </c>
      <c r="I153" s="257"/>
      <c r="J153" s="275"/>
      <c r="K153" s="275"/>
      <c r="L153" s="143"/>
      <c r="M153" s="145"/>
      <c r="N153" s="146"/>
      <c r="O153" s="146"/>
      <c r="P153" s="146"/>
      <c r="Q153" s="146"/>
      <c r="R153" s="146"/>
      <c r="S153" s="146"/>
      <c r="T153" s="147"/>
      <c r="AT153" s="144" t="s">
        <v>139</v>
      </c>
      <c r="AU153" s="144" t="s">
        <v>83</v>
      </c>
      <c r="AV153" s="13" t="s">
        <v>77</v>
      </c>
      <c r="AW153" s="13" t="s">
        <v>31</v>
      </c>
      <c r="AX153" s="13" t="s">
        <v>70</v>
      </c>
      <c r="AY153" s="144" t="s">
        <v>128</v>
      </c>
    </row>
    <row r="154" spans="2:51" s="14" customFormat="1" ht="12">
      <c r="B154" s="148"/>
      <c r="C154" s="278"/>
      <c r="D154" s="273" t="s">
        <v>139</v>
      </c>
      <c r="E154" s="279" t="s">
        <v>3</v>
      </c>
      <c r="F154" s="280" t="s">
        <v>215</v>
      </c>
      <c r="G154" s="278"/>
      <c r="H154" s="281">
        <v>450</v>
      </c>
      <c r="I154" s="258"/>
      <c r="J154" s="278"/>
      <c r="K154" s="278"/>
      <c r="L154" s="148"/>
      <c r="M154" s="150"/>
      <c r="N154" s="151"/>
      <c r="O154" s="151"/>
      <c r="P154" s="151"/>
      <c r="Q154" s="151"/>
      <c r="R154" s="151"/>
      <c r="S154" s="151"/>
      <c r="T154" s="152"/>
      <c r="AT154" s="149" t="s">
        <v>139</v>
      </c>
      <c r="AU154" s="149" t="s">
        <v>83</v>
      </c>
      <c r="AV154" s="14" t="s">
        <v>83</v>
      </c>
      <c r="AW154" s="14" t="s">
        <v>31</v>
      </c>
      <c r="AX154" s="14" t="s">
        <v>70</v>
      </c>
      <c r="AY154" s="149" t="s">
        <v>128</v>
      </c>
    </row>
    <row r="155" spans="2:51" s="13" customFormat="1" ht="12">
      <c r="B155" s="143"/>
      <c r="C155" s="275"/>
      <c r="D155" s="273" t="s">
        <v>139</v>
      </c>
      <c r="E155" s="276" t="s">
        <v>3</v>
      </c>
      <c r="F155" s="277" t="s">
        <v>216</v>
      </c>
      <c r="G155" s="275"/>
      <c r="H155" s="276" t="s">
        <v>3</v>
      </c>
      <c r="I155" s="257"/>
      <c r="J155" s="275"/>
      <c r="K155" s="275"/>
      <c r="L155" s="143"/>
      <c r="M155" s="145"/>
      <c r="N155" s="146"/>
      <c r="O155" s="146"/>
      <c r="P155" s="146"/>
      <c r="Q155" s="146"/>
      <c r="R155" s="146"/>
      <c r="S155" s="146"/>
      <c r="T155" s="147"/>
      <c r="AT155" s="144" t="s">
        <v>139</v>
      </c>
      <c r="AU155" s="144" t="s">
        <v>83</v>
      </c>
      <c r="AV155" s="13" t="s">
        <v>77</v>
      </c>
      <c r="AW155" s="13" t="s">
        <v>31</v>
      </c>
      <c r="AX155" s="13" t="s">
        <v>70</v>
      </c>
      <c r="AY155" s="144" t="s">
        <v>128</v>
      </c>
    </row>
    <row r="156" spans="2:51" s="14" customFormat="1" ht="12">
      <c r="B156" s="148"/>
      <c r="C156" s="278"/>
      <c r="D156" s="273" t="s">
        <v>139</v>
      </c>
      <c r="E156" s="279" t="s">
        <v>3</v>
      </c>
      <c r="F156" s="280" t="s">
        <v>217</v>
      </c>
      <c r="G156" s="278"/>
      <c r="H156" s="281">
        <v>-0.972</v>
      </c>
      <c r="I156" s="258"/>
      <c r="J156" s="278"/>
      <c r="K156" s="278"/>
      <c r="L156" s="148"/>
      <c r="M156" s="150"/>
      <c r="N156" s="151"/>
      <c r="O156" s="151"/>
      <c r="P156" s="151"/>
      <c r="Q156" s="151"/>
      <c r="R156" s="151"/>
      <c r="S156" s="151"/>
      <c r="T156" s="152"/>
      <c r="AT156" s="149" t="s">
        <v>139</v>
      </c>
      <c r="AU156" s="149" t="s">
        <v>83</v>
      </c>
      <c r="AV156" s="14" t="s">
        <v>83</v>
      </c>
      <c r="AW156" s="14" t="s">
        <v>31</v>
      </c>
      <c r="AX156" s="14" t="s">
        <v>70</v>
      </c>
      <c r="AY156" s="149" t="s">
        <v>128</v>
      </c>
    </row>
    <row r="157" spans="2:51" s="14" customFormat="1" ht="12">
      <c r="B157" s="148"/>
      <c r="C157" s="278"/>
      <c r="D157" s="273" t="s">
        <v>139</v>
      </c>
      <c r="E157" s="279" t="s">
        <v>3</v>
      </c>
      <c r="F157" s="280" t="s">
        <v>218</v>
      </c>
      <c r="G157" s="278"/>
      <c r="H157" s="281">
        <v>-1.718</v>
      </c>
      <c r="I157" s="258"/>
      <c r="J157" s="278"/>
      <c r="K157" s="278"/>
      <c r="L157" s="148"/>
      <c r="M157" s="150"/>
      <c r="N157" s="151"/>
      <c r="O157" s="151"/>
      <c r="P157" s="151"/>
      <c r="Q157" s="151"/>
      <c r="R157" s="151"/>
      <c r="S157" s="151"/>
      <c r="T157" s="152"/>
      <c r="AT157" s="149" t="s">
        <v>139</v>
      </c>
      <c r="AU157" s="149" t="s">
        <v>83</v>
      </c>
      <c r="AV157" s="14" t="s">
        <v>83</v>
      </c>
      <c r="AW157" s="14" t="s">
        <v>31</v>
      </c>
      <c r="AX157" s="14" t="s">
        <v>70</v>
      </c>
      <c r="AY157" s="149" t="s">
        <v>128</v>
      </c>
    </row>
    <row r="158" spans="2:51" s="14" customFormat="1" ht="12">
      <c r="B158" s="148"/>
      <c r="C158" s="278"/>
      <c r="D158" s="273" t="s">
        <v>139</v>
      </c>
      <c r="E158" s="279" t="s">
        <v>3</v>
      </c>
      <c r="F158" s="280" t="s">
        <v>219</v>
      </c>
      <c r="G158" s="278"/>
      <c r="H158" s="281">
        <v>-0.54</v>
      </c>
      <c r="I158" s="258"/>
      <c r="J158" s="278"/>
      <c r="K158" s="278"/>
      <c r="L158" s="148"/>
      <c r="M158" s="150"/>
      <c r="N158" s="151"/>
      <c r="O158" s="151"/>
      <c r="P158" s="151"/>
      <c r="Q158" s="151"/>
      <c r="R158" s="151"/>
      <c r="S158" s="151"/>
      <c r="T158" s="152"/>
      <c r="AT158" s="149" t="s">
        <v>139</v>
      </c>
      <c r="AU158" s="149" t="s">
        <v>83</v>
      </c>
      <c r="AV158" s="14" t="s">
        <v>83</v>
      </c>
      <c r="AW158" s="14" t="s">
        <v>31</v>
      </c>
      <c r="AX158" s="14" t="s">
        <v>70</v>
      </c>
      <c r="AY158" s="149" t="s">
        <v>128</v>
      </c>
    </row>
    <row r="159" spans="2:51" s="14" customFormat="1" ht="12">
      <c r="B159" s="148"/>
      <c r="C159" s="278"/>
      <c r="D159" s="273" t="s">
        <v>139</v>
      </c>
      <c r="E159" s="279" t="s">
        <v>3</v>
      </c>
      <c r="F159" s="280" t="s">
        <v>220</v>
      </c>
      <c r="G159" s="278"/>
      <c r="H159" s="281">
        <v>-12.775</v>
      </c>
      <c r="I159" s="258"/>
      <c r="J159" s="278"/>
      <c r="K159" s="278"/>
      <c r="L159" s="148"/>
      <c r="M159" s="150"/>
      <c r="N159" s="151"/>
      <c r="O159" s="151"/>
      <c r="P159" s="151"/>
      <c r="Q159" s="151"/>
      <c r="R159" s="151"/>
      <c r="S159" s="151"/>
      <c r="T159" s="152"/>
      <c r="AT159" s="149" t="s">
        <v>139</v>
      </c>
      <c r="AU159" s="149" t="s">
        <v>83</v>
      </c>
      <c r="AV159" s="14" t="s">
        <v>83</v>
      </c>
      <c r="AW159" s="14" t="s">
        <v>31</v>
      </c>
      <c r="AX159" s="14" t="s">
        <v>70</v>
      </c>
      <c r="AY159" s="149" t="s">
        <v>128</v>
      </c>
    </row>
    <row r="160" spans="2:51" s="14" customFormat="1" ht="12">
      <c r="B160" s="148"/>
      <c r="C160" s="278"/>
      <c r="D160" s="273" t="s">
        <v>139</v>
      </c>
      <c r="E160" s="279" t="s">
        <v>3</v>
      </c>
      <c r="F160" s="280" t="s">
        <v>221</v>
      </c>
      <c r="G160" s="278"/>
      <c r="H160" s="281">
        <v>-2.036</v>
      </c>
      <c r="I160" s="258"/>
      <c r="J160" s="278"/>
      <c r="K160" s="278"/>
      <c r="L160" s="148"/>
      <c r="M160" s="150"/>
      <c r="N160" s="151"/>
      <c r="O160" s="151"/>
      <c r="P160" s="151"/>
      <c r="Q160" s="151"/>
      <c r="R160" s="151"/>
      <c r="S160" s="151"/>
      <c r="T160" s="152"/>
      <c r="AT160" s="149" t="s">
        <v>139</v>
      </c>
      <c r="AU160" s="149" t="s">
        <v>83</v>
      </c>
      <c r="AV160" s="14" t="s">
        <v>83</v>
      </c>
      <c r="AW160" s="14" t="s">
        <v>31</v>
      </c>
      <c r="AX160" s="14" t="s">
        <v>70</v>
      </c>
      <c r="AY160" s="149" t="s">
        <v>128</v>
      </c>
    </row>
    <row r="161" spans="2:51" s="14" customFormat="1" ht="12">
      <c r="B161" s="148"/>
      <c r="C161" s="278"/>
      <c r="D161" s="273" t="s">
        <v>139</v>
      </c>
      <c r="E161" s="279" t="s">
        <v>3</v>
      </c>
      <c r="F161" s="280" t="s">
        <v>222</v>
      </c>
      <c r="G161" s="278"/>
      <c r="H161" s="281">
        <v>-12.18</v>
      </c>
      <c r="I161" s="258"/>
      <c r="J161" s="278"/>
      <c r="K161" s="278"/>
      <c r="L161" s="148"/>
      <c r="M161" s="150"/>
      <c r="N161" s="151"/>
      <c r="O161" s="151"/>
      <c r="P161" s="151"/>
      <c r="Q161" s="151"/>
      <c r="R161" s="151"/>
      <c r="S161" s="151"/>
      <c r="T161" s="152"/>
      <c r="AT161" s="149" t="s">
        <v>139</v>
      </c>
      <c r="AU161" s="149" t="s">
        <v>83</v>
      </c>
      <c r="AV161" s="14" t="s">
        <v>83</v>
      </c>
      <c r="AW161" s="14" t="s">
        <v>31</v>
      </c>
      <c r="AX161" s="14" t="s">
        <v>70</v>
      </c>
      <c r="AY161" s="149" t="s">
        <v>128</v>
      </c>
    </row>
    <row r="162" spans="2:51" s="14" customFormat="1" ht="12">
      <c r="B162" s="148"/>
      <c r="C162" s="278"/>
      <c r="D162" s="273" t="s">
        <v>139</v>
      </c>
      <c r="E162" s="279" t="s">
        <v>3</v>
      </c>
      <c r="F162" s="280" t="s">
        <v>223</v>
      </c>
      <c r="G162" s="278"/>
      <c r="H162" s="281">
        <v>-2.51</v>
      </c>
      <c r="I162" s="258"/>
      <c r="J162" s="278"/>
      <c r="K162" s="278"/>
      <c r="L162" s="148"/>
      <c r="M162" s="150"/>
      <c r="N162" s="151"/>
      <c r="O162" s="151"/>
      <c r="P162" s="151"/>
      <c r="Q162" s="151"/>
      <c r="R162" s="151"/>
      <c r="S162" s="151"/>
      <c r="T162" s="152"/>
      <c r="AT162" s="149" t="s">
        <v>139</v>
      </c>
      <c r="AU162" s="149" t="s">
        <v>83</v>
      </c>
      <c r="AV162" s="14" t="s">
        <v>83</v>
      </c>
      <c r="AW162" s="14" t="s">
        <v>31</v>
      </c>
      <c r="AX162" s="14" t="s">
        <v>70</v>
      </c>
      <c r="AY162" s="149" t="s">
        <v>128</v>
      </c>
    </row>
    <row r="163" spans="2:51" s="14" customFormat="1" ht="12">
      <c r="B163" s="148"/>
      <c r="C163" s="278"/>
      <c r="D163" s="273" t="s">
        <v>139</v>
      </c>
      <c r="E163" s="279" t="s">
        <v>3</v>
      </c>
      <c r="F163" s="280" t="s">
        <v>224</v>
      </c>
      <c r="G163" s="278"/>
      <c r="H163" s="281">
        <v>-3.996</v>
      </c>
      <c r="I163" s="258"/>
      <c r="J163" s="278"/>
      <c r="K163" s="278"/>
      <c r="L163" s="148"/>
      <c r="M163" s="150"/>
      <c r="N163" s="151"/>
      <c r="O163" s="151"/>
      <c r="P163" s="151"/>
      <c r="Q163" s="151"/>
      <c r="R163" s="151"/>
      <c r="S163" s="151"/>
      <c r="T163" s="152"/>
      <c r="AT163" s="149" t="s">
        <v>139</v>
      </c>
      <c r="AU163" s="149" t="s">
        <v>83</v>
      </c>
      <c r="AV163" s="14" t="s">
        <v>83</v>
      </c>
      <c r="AW163" s="14" t="s">
        <v>31</v>
      </c>
      <c r="AX163" s="14" t="s">
        <v>70</v>
      </c>
      <c r="AY163" s="149" t="s">
        <v>128</v>
      </c>
    </row>
    <row r="164" spans="2:51" s="14" customFormat="1" ht="12">
      <c r="B164" s="148"/>
      <c r="C164" s="278"/>
      <c r="D164" s="273" t="s">
        <v>139</v>
      </c>
      <c r="E164" s="279" t="s">
        <v>3</v>
      </c>
      <c r="F164" s="280" t="s">
        <v>225</v>
      </c>
      <c r="G164" s="278"/>
      <c r="H164" s="281">
        <v>-2.492</v>
      </c>
      <c r="I164" s="258"/>
      <c r="J164" s="278"/>
      <c r="K164" s="278"/>
      <c r="L164" s="148"/>
      <c r="M164" s="150"/>
      <c r="N164" s="151"/>
      <c r="O164" s="151"/>
      <c r="P164" s="151"/>
      <c r="Q164" s="151"/>
      <c r="R164" s="151"/>
      <c r="S164" s="151"/>
      <c r="T164" s="152"/>
      <c r="AT164" s="149" t="s">
        <v>139</v>
      </c>
      <c r="AU164" s="149" t="s">
        <v>83</v>
      </c>
      <c r="AV164" s="14" t="s">
        <v>83</v>
      </c>
      <c r="AW164" s="14" t="s">
        <v>31</v>
      </c>
      <c r="AX164" s="14" t="s">
        <v>70</v>
      </c>
      <c r="AY164" s="149" t="s">
        <v>128</v>
      </c>
    </row>
    <row r="165" spans="2:51" s="14" customFormat="1" ht="12">
      <c r="B165" s="148"/>
      <c r="C165" s="278"/>
      <c r="D165" s="273" t="s">
        <v>139</v>
      </c>
      <c r="E165" s="279" t="s">
        <v>3</v>
      </c>
      <c r="F165" s="280" t="s">
        <v>226</v>
      </c>
      <c r="G165" s="278"/>
      <c r="H165" s="281">
        <v>-2.513</v>
      </c>
      <c r="I165" s="258"/>
      <c r="J165" s="278"/>
      <c r="K165" s="278"/>
      <c r="L165" s="148"/>
      <c r="M165" s="150"/>
      <c r="N165" s="151"/>
      <c r="O165" s="151"/>
      <c r="P165" s="151"/>
      <c r="Q165" s="151"/>
      <c r="R165" s="151"/>
      <c r="S165" s="151"/>
      <c r="T165" s="152"/>
      <c r="AT165" s="149" t="s">
        <v>139</v>
      </c>
      <c r="AU165" s="149" t="s">
        <v>83</v>
      </c>
      <c r="AV165" s="14" t="s">
        <v>83</v>
      </c>
      <c r="AW165" s="14" t="s">
        <v>31</v>
      </c>
      <c r="AX165" s="14" t="s">
        <v>70</v>
      </c>
      <c r="AY165" s="149" t="s">
        <v>128</v>
      </c>
    </row>
    <row r="166" spans="2:51" s="14" customFormat="1" ht="12">
      <c r="B166" s="148"/>
      <c r="C166" s="278"/>
      <c r="D166" s="273" t="s">
        <v>139</v>
      </c>
      <c r="E166" s="279" t="s">
        <v>3</v>
      </c>
      <c r="F166" s="280" t="s">
        <v>227</v>
      </c>
      <c r="G166" s="278"/>
      <c r="H166" s="281">
        <v>-5.813</v>
      </c>
      <c r="I166" s="258"/>
      <c r="J166" s="278"/>
      <c r="K166" s="278"/>
      <c r="L166" s="148"/>
      <c r="M166" s="150"/>
      <c r="N166" s="151"/>
      <c r="O166" s="151"/>
      <c r="P166" s="151"/>
      <c r="Q166" s="151"/>
      <c r="R166" s="151"/>
      <c r="S166" s="151"/>
      <c r="T166" s="152"/>
      <c r="AT166" s="149" t="s">
        <v>139</v>
      </c>
      <c r="AU166" s="149" t="s">
        <v>83</v>
      </c>
      <c r="AV166" s="14" t="s">
        <v>83</v>
      </c>
      <c r="AW166" s="14" t="s">
        <v>31</v>
      </c>
      <c r="AX166" s="14" t="s">
        <v>70</v>
      </c>
      <c r="AY166" s="149" t="s">
        <v>128</v>
      </c>
    </row>
    <row r="167" spans="2:51" s="14" customFormat="1" ht="12">
      <c r="B167" s="148"/>
      <c r="C167" s="278"/>
      <c r="D167" s="273" t="s">
        <v>139</v>
      </c>
      <c r="E167" s="279" t="s">
        <v>3</v>
      </c>
      <c r="F167" s="280" t="s">
        <v>228</v>
      </c>
      <c r="G167" s="278"/>
      <c r="H167" s="281">
        <v>-0.6</v>
      </c>
      <c r="I167" s="258"/>
      <c r="J167" s="278"/>
      <c r="K167" s="278"/>
      <c r="L167" s="148"/>
      <c r="M167" s="150"/>
      <c r="N167" s="151"/>
      <c r="O167" s="151"/>
      <c r="P167" s="151"/>
      <c r="Q167" s="151"/>
      <c r="R167" s="151"/>
      <c r="S167" s="151"/>
      <c r="T167" s="152"/>
      <c r="AT167" s="149" t="s">
        <v>139</v>
      </c>
      <c r="AU167" s="149" t="s">
        <v>83</v>
      </c>
      <c r="AV167" s="14" t="s">
        <v>83</v>
      </c>
      <c r="AW167" s="14" t="s">
        <v>31</v>
      </c>
      <c r="AX167" s="14" t="s">
        <v>70</v>
      </c>
      <c r="AY167" s="149" t="s">
        <v>128</v>
      </c>
    </row>
    <row r="168" spans="2:51" s="14" customFormat="1" ht="12">
      <c r="B168" s="148"/>
      <c r="C168" s="278"/>
      <c r="D168" s="273" t="s">
        <v>139</v>
      </c>
      <c r="E168" s="279" t="s">
        <v>3</v>
      </c>
      <c r="F168" s="280" t="s">
        <v>229</v>
      </c>
      <c r="G168" s="278"/>
      <c r="H168" s="281">
        <v>-1.176</v>
      </c>
      <c r="I168" s="258"/>
      <c r="J168" s="278"/>
      <c r="K168" s="278"/>
      <c r="L168" s="148"/>
      <c r="M168" s="150"/>
      <c r="N168" s="151"/>
      <c r="O168" s="151"/>
      <c r="P168" s="151"/>
      <c r="Q168" s="151"/>
      <c r="R168" s="151"/>
      <c r="S168" s="151"/>
      <c r="T168" s="152"/>
      <c r="AT168" s="149" t="s">
        <v>139</v>
      </c>
      <c r="AU168" s="149" t="s">
        <v>83</v>
      </c>
      <c r="AV168" s="14" t="s">
        <v>83</v>
      </c>
      <c r="AW168" s="14" t="s">
        <v>31</v>
      </c>
      <c r="AX168" s="14" t="s">
        <v>70</v>
      </c>
      <c r="AY168" s="149" t="s">
        <v>128</v>
      </c>
    </row>
    <row r="169" spans="2:51" s="14" customFormat="1" ht="12">
      <c r="B169" s="148"/>
      <c r="C169" s="278"/>
      <c r="D169" s="273" t="s">
        <v>139</v>
      </c>
      <c r="E169" s="279" t="s">
        <v>3</v>
      </c>
      <c r="F169" s="280" t="s">
        <v>230</v>
      </c>
      <c r="G169" s="278"/>
      <c r="H169" s="281">
        <v>-2.052</v>
      </c>
      <c r="I169" s="258"/>
      <c r="J169" s="278"/>
      <c r="K169" s="278"/>
      <c r="L169" s="148"/>
      <c r="M169" s="150"/>
      <c r="N169" s="151"/>
      <c r="O169" s="151"/>
      <c r="P169" s="151"/>
      <c r="Q169" s="151"/>
      <c r="R169" s="151"/>
      <c r="S169" s="151"/>
      <c r="T169" s="152"/>
      <c r="AT169" s="149" t="s">
        <v>139</v>
      </c>
      <c r="AU169" s="149" t="s">
        <v>83</v>
      </c>
      <c r="AV169" s="14" t="s">
        <v>83</v>
      </c>
      <c r="AW169" s="14" t="s">
        <v>31</v>
      </c>
      <c r="AX169" s="14" t="s">
        <v>70</v>
      </c>
      <c r="AY169" s="149" t="s">
        <v>128</v>
      </c>
    </row>
    <row r="170" spans="2:51" s="14" customFormat="1" ht="12">
      <c r="B170" s="148"/>
      <c r="C170" s="278"/>
      <c r="D170" s="273" t="s">
        <v>139</v>
      </c>
      <c r="E170" s="279" t="s">
        <v>3</v>
      </c>
      <c r="F170" s="280" t="s">
        <v>231</v>
      </c>
      <c r="G170" s="278"/>
      <c r="H170" s="281">
        <v>-1.962</v>
      </c>
      <c r="I170" s="258"/>
      <c r="J170" s="278"/>
      <c r="K170" s="278"/>
      <c r="L170" s="148"/>
      <c r="M170" s="150"/>
      <c r="N170" s="151"/>
      <c r="O170" s="151"/>
      <c r="P170" s="151"/>
      <c r="Q170" s="151"/>
      <c r="R170" s="151"/>
      <c r="S170" s="151"/>
      <c r="T170" s="152"/>
      <c r="AT170" s="149" t="s">
        <v>139</v>
      </c>
      <c r="AU170" s="149" t="s">
        <v>83</v>
      </c>
      <c r="AV170" s="14" t="s">
        <v>83</v>
      </c>
      <c r="AW170" s="14" t="s">
        <v>31</v>
      </c>
      <c r="AX170" s="14" t="s">
        <v>70</v>
      </c>
      <c r="AY170" s="149" t="s">
        <v>128</v>
      </c>
    </row>
    <row r="171" spans="2:51" s="14" customFormat="1" ht="12">
      <c r="B171" s="148"/>
      <c r="C171" s="278"/>
      <c r="D171" s="273" t="s">
        <v>139</v>
      </c>
      <c r="E171" s="279" t="s">
        <v>3</v>
      </c>
      <c r="F171" s="280" t="s">
        <v>232</v>
      </c>
      <c r="G171" s="278"/>
      <c r="H171" s="281">
        <v>-2.485</v>
      </c>
      <c r="I171" s="258"/>
      <c r="J171" s="278"/>
      <c r="K171" s="278"/>
      <c r="L171" s="148"/>
      <c r="M171" s="150"/>
      <c r="N171" s="151"/>
      <c r="O171" s="151"/>
      <c r="P171" s="151"/>
      <c r="Q171" s="151"/>
      <c r="R171" s="151"/>
      <c r="S171" s="151"/>
      <c r="T171" s="152"/>
      <c r="AT171" s="149" t="s">
        <v>139</v>
      </c>
      <c r="AU171" s="149" t="s">
        <v>83</v>
      </c>
      <c r="AV171" s="14" t="s">
        <v>83</v>
      </c>
      <c r="AW171" s="14" t="s">
        <v>31</v>
      </c>
      <c r="AX171" s="14" t="s">
        <v>70</v>
      </c>
      <c r="AY171" s="149" t="s">
        <v>128</v>
      </c>
    </row>
    <row r="172" spans="2:51" s="13" customFormat="1" ht="12">
      <c r="B172" s="143"/>
      <c r="C172" s="275"/>
      <c r="D172" s="273" t="s">
        <v>139</v>
      </c>
      <c r="E172" s="276" t="s">
        <v>3</v>
      </c>
      <c r="F172" s="277" t="s">
        <v>233</v>
      </c>
      <c r="G172" s="275"/>
      <c r="H172" s="276" t="s">
        <v>3</v>
      </c>
      <c r="I172" s="257"/>
      <c r="J172" s="275"/>
      <c r="K172" s="275"/>
      <c r="L172" s="143"/>
      <c r="M172" s="145"/>
      <c r="N172" s="146"/>
      <c r="O172" s="146"/>
      <c r="P172" s="146"/>
      <c r="Q172" s="146"/>
      <c r="R172" s="146"/>
      <c r="S172" s="146"/>
      <c r="T172" s="147"/>
      <c r="AT172" s="144" t="s">
        <v>139</v>
      </c>
      <c r="AU172" s="144" t="s">
        <v>83</v>
      </c>
      <c r="AV172" s="13" t="s">
        <v>77</v>
      </c>
      <c r="AW172" s="13" t="s">
        <v>31</v>
      </c>
      <c r="AX172" s="13" t="s">
        <v>70</v>
      </c>
      <c r="AY172" s="144" t="s">
        <v>128</v>
      </c>
    </row>
    <row r="173" spans="2:51" s="14" customFormat="1" ht="12">
      <c r="B173" s="148"/>
      <c r="C173" s="278"/>
      <c r="D173" s="273" t="s">
        <v>139</v>
      </c>
      <c r="E173" s="279" t="s">
        <v>3</v>
      </c>
      <c r="F173" s="280" t="s">
        <v>234</v>
      </c>
      <c r="G173" s="278"/>
      <c r="H173" s="281">
        <v>-3.245</v>
      </c>
      <c r="I173" s="258"/>
      <c r="J173" s="278"/>
      <c r="K173" s="278"/>
      <c r="L173" s="148"/>
      <c r="M173" s="150"/>
      <c r="N173" s="151"/>
      <c r="O173" s="151"/>
      <c r="P173" s="151"/>
      <c r="Q173" s="151"/>
      <c r="R173" s="151"/>
      <c r="S173" s="151"/>
      <c r="T173" s="152"/>
      <c r="AT173" s="149" t="s">
        <v>139</v>
      </c>
      <c r="AU173" s="149" t="s">
        <v>83</v>
      </c>
      <c r="AV173" s="14" t="s">
        <v>83</v>
      </c>
      <c r="AW173" s="14" t="s">
        <v>31</v>
      </c>
      <c r="AX173" s="14" t="s">
        <v>70</v>
      </c>
      <c r="AY173" s="149" t="s">
        <v>128</v>
      </c>
    </row>
    <row r="174" spans="2:51" s="14" customFormat="1" ht="12">
      <c r="B174" s="148"/>
      <c r="C174" s="278"/>
      <c r="D174" s="273" t="s">
        <v>139</v>
      </c>
      <c r="E174" s="279" t="s">
        <v>3</v>
      </c>
      <c r="F174" s="280" t="s">
        <v>235</v>
      </c>
      <c r="G174" s="278"/>
      <c r="H174" s="281">
        <v>-3.014</v>
      </c>
      <c r="I174" s="258"/>
      <c r="J174" s="278"/>
      <c r="K174" s="278"/>
      <c r="L174" s="148"/>
      <c r="M174" s="150"/>
      <c r="N174" s="151"/>
      <c r="O174" s="151"/>
      <c r="P174" s="151"/>
      <c r="Q174" s="151"/>
      <c r="R174" s="151"/>
      <c r="S174" s="151"/>
      <c r="T174" s="152"/>
      <c r="AT174" s="149" t="s">
        <v>139</v>
      </c>
      <c r="AU174" s="149" t="s">
        <v>83</v>
      </c>
      <c r="AV174" s="14" t="s">
        <v>83</v>
      </c>
      <c r="AW174" s="14" t="s">
        <v>31</v>
      </c>
      <c r="AX174" s="14" t="s">
        <v>70</v>
      </c>
      <c r="AY174" s="149" t="s">
        <v>128</v>
      </c>
    </row>
    <row r="175" spans="2:51" s="14" customFormat="1" ht="12">
      <c r="B175" s="148"/>
      <c r="C175" s="278"/>
      <c r="D175" s="273" t="s">
        <v>139</v>
      </c>
      <c r="E175" s="279" t="s">
        <v>3</v>
      </c>
      <c r="F175" s="280" t="s">
        <v>236</v>
      </c>
      <c r="G175" s="278"/>
      <c r="H175" s="281">
        <v>-3.838</v>
      </c>
      <c r="I175" s="258"/>
      <c r="J175" s="278"/>
      <c r="K175" s="278"/>
      <c r="L175" s="148"/>
      <c r="M175" s="150"/>
      <c r="N175" s="151"/>
      <c r="O175" s="151"/>
      <c r="P175" s="151"/>
      <c r="Q175" s="151"/>
      <c r="R175" s="151"/>
      <c r="S175" s="151"/>
      <c r="T175" s="152"/>
      <c r="AT175" s="149" t="s">
        <v>139</v>
      </c>
      <c r="AU175" s="149" t="s">
        <v>83</v>
      </c>
      <c r="AV175" s="14" t="s">
        <v>83</v>
      </c>
      <c r="AW175" s="14" t="s">
        <v>31</v>
      </c>
      <c r="AX175" s="14" t="s">
        <v>70</v>
      </c>
      <c r="AY175" s="149" t="s">
        <v>128</v>
      </c>
    </row>
    <row r="176" spans="2:51" s="14" customFormat="1" ht="12">
      <c r="B176" s="148"/>
      <c r="C176" s="278"/>
      <c r="D176" s="273" t="s">
        <v>139</v>
      </c>
      <c r="E176" s="279" t="s">
        <v>3</v>
      </c>
      <c r="F176" s="280" t="s">
        <v>237</v>
      </c>
      <c r="G176" s="278"/>
      <c r="H176" s="281">
        <v>-1.8</v>
      </c>
      <c r="I176" s="258"/>
      <c r="J176" s="278"/>
      <c r="K176" s="278"/>
      <c r="L176" s="148"/>
      <c r="M176" s="150"/>
      <c r="N176" s="151"/>
      <c r="O176" s="151"/>
      <c r="P176" s="151"/>
      <c r="Q176" s="151"/>
      <c r="R176" s="151"/>
      <c r="S176" s="151"/>
      <c r="T176" s="152"/>
      <c r="AT176" s="149" t="s">
        <v>139</v>
      </c>
      <c r="AU176" s="149" t="s">
        <v>83</v>
      </c>
      <c r="AV176" s="14" t="s">
        <v>83</v>
      </c>
      <c r="AW176" s="14" t="s">
        <v>31</v>
      </c>
      <c r="AX176" s="14" t="s">
        <v>70</v>
      </c>
      <c r="AY176" s="149" t="s">
        <v>128</v>
      </c>
    </row>
    <row r="177" spans="2:51" s="14" customFormat="1" ht="12">
      <c r="B177" s="148"/>
      <c r="C177" s="278"/>
      <c r="D177" s="273" t="s">
        <v>139</v>
      </c>
      <c r="E177" s="279" t="s">
        <v>3</v>
      </c>
      <c r="F177" s="280" t="s">
        <v>238</v>
      </c>
      <c r="G177" s="278"/>
      <c r="H177" s="281">
        <v>-3.542</v>
      </c>
      <c r="I177" s="258"/>
      <c r="J177" s="278"/>
      <c r="K177" s="278"/>
      <c r="L177" s="148"/>
      <c r="M177" s="150"/>
      <c r="N177" s="151"/>
      <c r="O177" s="151"/>
      <c r="P177" s="151"/>
      <c r="Q177" s="151"/>
      <c r="R177" s="151"/>
      <c r="S177" s="151"/>
      <c r="T177" s="152"/>
      <c r="AT177" s="149" t="s">
        <v>139</v>
      </c>
      <c r="AU177" s="149" t="s">
        <v>83</v>
      </c>
      <c r="AV177" s="14" t="s">
        <v>83</v>
      </c>
      <c r="AW177" s="14" t="s">
        <v>31</v>
      </c>
      <c r="AX177" s="14" t="s">
        <v>70</v>
      </c>
      <c r="AY177" s="149" t="s">
        <v>128</v>
      </c>
    </row>
    <row r="178" spans="2:51" s="13" customFormat="1" ht="12">
      <c r="B178" s="143"/>
      <c r="C178" s="275"/>
      <c r="D178" s="273" t="s">
        <v>139</v>
      </c>
      <c r="E178" s="276" t="s">
        <v>3</v>
      </c>
      <c r="F178" s="277" t="s">
        <v>239</v>
      </c>
      <c r="G178" s="275"/>
      <c r="H178" s="276" t="s">
        <v>3</v>
      </c>
      <c r="I178" s="257"/>
      <c r="J178" s="275"/>
      <c r="K178" s="275"/>
      <c r="L178" s="143"/>
      <c r="M178" s="145"/>
      <c r="N178" s="146"/>
      <c r="O178" s="146"/>
      <c r="P178" s="146"/>
      <c r="Q178" s="146"/>
      <c r="R178" s="146"/>
      <c r="S178" s="146"/>
      <c r="T178" s="147"/>
      <c r="AT178" s="144" t="s">
        <v>139</v>
      </c>
      <c r="AU178" s="144" t="s">
        <v>83</v>
      </c>
      <c r="AV178" s="13" t="s">
        <v>77</v>
      </c>
      <c r="AW178" s="13" t="s">
        <v>31</v>
      </c>
      <c r="AX178" s="13" t="s">
        <v>70</v>
      </c>
      <c r="AY178" s="144" t="s">
        <v>128</v>
      </c>
    </row>
    <row r="179" spans="2:51" s="14" customFormat="1" ht="12">
      <c r="B179" s="148"/>
      <c r="C179" s="278"/>
      <c r="D179" s="273" t="s">
        <v>139</v>
      </c>
      <c r="E179" s="279" t="s">
        <v>3</v>
      </c>
      <c r="F179" s="280" t="s">
        <v>240</v>
      </c>
      <c r="G179" s="278"/>
      <c r="H179" s="281">
        <v>-2.232</v>
      </c>
      <c r="I179" s="258"/>
      <c r="J179" s="278"/>
      <c r="K179" s="278"/>
      <c r="L179" s="148"/>
      <c r="M179" s="150"/>
      <c r="N179" s="151"/>
      <c r="O179" s="151"/>
      <c r="P179" s="151"/>
      <c r="Q179" s="151"/>
      <c r="R179" s="151"/>
      <c r="S179" s="151"/>
      <c r="T179" s="152"/>
      <c r="AT179" s="149" t="s">
        <v>139</v>
      </c>
      <c r="AU179" s="149" t="s">
        <v>83</v>
      </c>
      <c r="AV179" s="14" t="s">
        <v>83</v>
      </c>
      <c r="AW179" s="14" t="s">
        <v>31</v>
      </c>
      <c r="AX179" s="14" t="s">
        <v>70</v>
      </c>
      <c r="AY179" s="149" t="s">
        <v>128</v>
      </c>
    </row>
    <row r="180" spans="2:51" s="14" customFormat="1" ht="12">
      <c r="B180" s="148"/>
      <c r="C180" s="278"/>
      <c r="D180" s="273" t="s">
        <v>139</v>
      </c>
      <c r="E180" s="279" t="s">
        <v>3</v>
      </c>
      <c r="F180" s="280" t="s">
        <v>241</v>
      </c>
      <c r="G180" s="278"/>
      <c r="H180" s="281">
        <v>-2.213</v>
      </c>
      <c r="I180" s="258"/>
      <c r="J180" s="278"/>
      <c r="K180" s="278"/>
      <c r="L180" s="148"/>
      <c r="M180" s="150"/>
      <c r="N180" s="151"/>
      <c r="O180" s="151"/>
      <c r="P180" s="151"/>
      <c r="Q180" s="151"/>
      <c r="R180" s="151"/>
      <c r="S180" s="151"/>
      <c r="T180" s="152"/>
      <c r="AT180" s="149" t="s">
        <v>139</v>
      </c>
      <c r="AU180" s="149" t="s">
        <v>83</v>
      </c>
      <c r="AV180" s="14" t="s">
        <v>83</v>
      </c>
      <c r="AW180" s="14" t="s">
        <v>31</v>
      </c>
      <c r="AX180" s="14" t="s">
        <v>70</v>
      </c>
      <c r="AY180" s="149" t="s">
        <v>128</v>
      </c>
    </row>
    <row r="181" spans="2:51" s="14" customFormat="1" ht="12">
      <c r="B181" s="148"/>
      <c r="C181" s="278"/>
      <c r="D181" s="273" t="s">
        <v>139</v>
      </c>
      <c r="E181" s="279" t="s">
        <v>3</v>
      </c>
      <c r="F181" s="280" t="s">
        <v>242</v>
      </c>
      <c r="G181" s="278"/>
      <c r="H181" s="281">
        <v>-1.682</v>
      </c>
      <c r="I181" s="258"/>
      <c r="J181" s="278"/>
      <c r="K181" s="278"/>
      <c r="L181" s="148"/>
      <c r="M181" s="150"/>
      <c r="N181" s="151"/>
      <c r="O181" s="151"/>
      <c r="P181" s="151"/>
      <c r="Q181" s="151"/>
      <c r="R181" s="151"/>
      <c r="S181" s="151"/>
      <c r="T181" s="152"/>
      <c r="AT181" s="149" t="s">
        <v>139</v>
      </c>
      <c r="AU181" s="149" t="s">
        <v>83</v>
      </c>
      <c r="AV181" s="14" t="s">
        <v>83</v>
      </c>
      <c r="AW181" s="14" t="s">
        <v>31</v>
      </c>
      <c r="AX181" s="14" t="s">
        <v>70</v>
      </c>
      <c r="AY181" s="149" t="s">
        <v>128</v>
      </c>
    </row>
    <row r="182" spans="2:51" s="14" customFormat="1" ht="12">
      <c r="B182" s="148"/>
      <c r="C182" s="278"/>
      <c r="D182" s="273" t="s">
        <v>139</v>
      </c>
      <c r="E182" s="279" t="s">
        <v>3</v>
      </c>
      <c r="F182" s="280" t="s">
        <v>243</v>
      </c>
      <c r="G182" s="278"/>
      <c r="H182" s="281">
        <v>-2.03</v>
      </c>
      <c r="I182" s="258"/>
      <c r="J182" s="278"/>
      <c r="K182" s="278"/>
      <c r="L182" s="148"/>
      <c r="M182" s="150"/>
      <c r="N182" s="151"/>
      <c r="O182" s="151"/>
      <c r="P182" s="151"/>
      <c r="Q182" s="151"/>
      <c r="R182" s="151"/>
      <c r="S182" s="151"/>
      <c r="T182" s="152"/>
      <c r="AT182" s="149" t="s">
        <v>139</v>
      </c>
      <c r="AU182" s="149" t="s">
        <v>83</v>
      </c>
      <c r="AV182" s="14" t="s">
        <v>83</v>
      </c>
      <c r="AW182" s="14" t="s">
        <v>31</v>
      </c>
      <c r="AX182" s="14" t="s">
        <v>70</v>
      </c>
      <c r="AY182" s="149" t="s">
        <v>128</v>
      </c>
    </row>
    <row r="183" spans="2:51" s="14" customFormat="1" ht="12">
      <c r="B183" s="148"/>
      <c r="C183" s="278"/>
      <c r="D183" s="273" t="s">
        <v>139</v>
      </c>
      <c r="E183" s="279" t="s">
        <v>3</v>
      </c>
      <c r="F183" s="280" t="s">
        <v>244</v>
      </c>
      <c r="G183" s="278"/>
      <c r="H183" s="281">
        <v>-4.123</v>
      </c>
      <c r="I183" s="258"/>
      <c r="J183" s="278"/>
      <c r="K183" s="278"/>
      <c r="L183" s="148"/>
      <c r="M183" s="150"/>
      <c r="N183" s="151"/>
      <c r="O183" s="151"/>
      <c r="P183" s="151"/>
      <c r="Q183" s="151"/>
      <c r="R183" s="151"/>
      <c r="S183" s="151"/>
      <c r="T183" s="152"/>
      <c r="AT183" s="149" t="s">
        <v>139</v>
      </c>
      <c r="AU183" s="149" t="s">
        <v>83</v>
      </c>
      <c r="AV183" s="14" t="s">
        <v>83</v>
      </c>
      <c r="AW183" s="14" t="s">
        <v>31</v>
      </c>
      <c r="AX183" s="14" t="s">
        <v>70</v>
      </c>
      <c r="AY183" s="149" t="s">
        <v>128</v>
      </c>
    </row>
    <row r="184" spans="2:51" s="14" customFormat="1" ht="12">
      <c r="B184" s="148"/>
      <c r="C184" s="278"/>
      <c r="D184" s="273" t="s">
        <v>139</v>
      </c>
      <c r="E184" s="279" t="s">
        <v>3</v>
      </c>
      <c r="F184" s="280" t="s">
        <v>245</v>
      </c>
      <c r="G184" s="278"/>
      <c r="H184" s="281">
        <v>-4.682</v>
      </c>
      <c r="I184" s="258"/>
      <c r="J184" s="278"/>
      <c r="K184" s="278"/>
      <c r="L184" s="148"/>
      <c r="M184" s="150"/>
      <c r="N184" s="151"/>
      <c r="O184" s="151"/>
      <c r="P184" s="151"/>
      <c r="Q184" s="151"/>
      <c r="R184" s="151"/>
      <c r="S184" s="151"/>
      <c r="T184" s="152"/>
      <c r="AT184" s="149" t="s">
        <v>139</v>
      </c>
      <c r="AU184" s="149" t="s">
        <v>83</v>
      </c>
      <c r="AV184" s="14" t="s">
        <v>83</v>
      </c>
      <c r="AW184" s="14" t="s">
        <v>31</v>
      </c>
      <c r="AX184" s="14" t="s">
        <v>70</v>
      </c>
      <c r="AY184" s="149" t="s">
        <v>128</v>
      </c>
    </row>
    <row r="185" spans="2:51" s="14" customFormat="1" ht="12">
      <c r="B185" s="148"/>
      <c r="C185" s="278"/>
      <c r="D185" s="273" t="s">
        <v>139</v>
      </c>
      <c r="E185" s="279" t="s">
        <v>3</v>
      </c>
      <c r="F185" s="280" t="s">
        <v>246</v>
      </c>
      <c r="G185" s="278"/>
      <c r="H185" s="281">
        <v>-15.12</v>
      </c>
      <c r="I185" s="258"/>
      <c r="J185" s="278"/>
      <c r="K185" s="278"/>
      <c r="L185" s="148"/>
      <c r="M185" s="150"/>
      <c r="N185" s="151"/>
      <c r="O185" s="151"/>
      <c r="P185" s="151"/>
      <c r="Q185" s="151"/>
      <c r="R185" s="151"/>
      <c r="S185" s="151"/>
      <c r="T185" s="152"/>
      <c r="AT185" s="149" t="s">
        <v>139</v>
      </c>
      <c r="AU185" s="149" t="s">
        <v>83</v>
      </c>
      <c r="AV185" s="14" t="s">
        <v>83</v>
      </c>
      <c r="AW185" s="14" t="s">
        <v>31</v>
      </c>
      <c r="AX185" s="14" t="s">
        <v>70</v>
      </c>
      <c r="AY185" s="149" t="s">
        <v>128</v>
      </c>
    </row>
    <row r="186" spans="2:51" s="14" customFormat="1" ht="12">
      <c r="B186" s="148"/>
      <c r="C186" s="278"/>
      <c r="D186" s="273" t="s">
        <v>139</v>
      </c>
      <c r="E186" s="279" t="s">
        <v>3</v>
      </c>
      <c r="F186" s="280" t="s">
        <v>247</v>
      </c>
      <c r="G186" s="278"/>
      <c r="H186" s="281">
        <v>-6.655</v>
      </c>
      <c r="I186" s="258"/>
      <c r="J186" s="278"/>
      <c r="K186" s="278"/>
      <c r="L186" s="148"/>
      <c r="M186" s="150"/>
      <c r="N186" s="151"/>
      <c r="O186" s="151"/>
      <c r="P186" s="151"/>
      <c r="Q186" s="151"/>
      <c r="R186" s="151"/>
      <c r="S186" s="151"/>
      <c r="T186" s="152"/>
      <c r="AT186" s="149" t="s">
        <v>139</v>
      </c>
      <c r="AU186" s="149" t="s">
        <v>83</v>
      </c>
      <c r="AV186" s="14" t="s">
        <v>83</v>
      </c>
      <c r="AW186" s="14" t="s">
        <v>31</v>
      </c>
      <c r="AX186" s="14" t="s">
        <v>70</v>
      </c>
      <c r="AY186" s="149" t="s">
        <v>128</v>
      </c>
    </row>
    <row r="187" spans="2:51" s="14" customFormat="1" ht="12">
      <c r="B187" s="148"/>
      <c r="C187" s="278"/>
      <c r="D187" s="273" t="s">
        <v>139</v>
      </c>
      <c r="E187" s="279" t="s">
        <v>3</v>
      </c>
      <c r="F187" s="280" t="s">
        <v>248</v>
      </c>
      <c r="G187" s="278"/>
      <c r="H187" s="281">
        <v>-26.132</v>
      </c>
      <c r="I187" s="258"/>
      <c r="J187" s="278"/>
      <c r="K187" s="278"/>
      <c r="L187" s="148"/>
      <c r="M187" s="150"/>
      <c r="N187" s="151"/>
      <c r="O187" s="151"/>
      <c r="P187" s="151"/>
      <c r="Q187" s="151"/>
      <c r="R187" s="151"/>
      <c r="S187" s="151"/>
      <c r="T187" s="152"/>
      <c r="AT187" s="149" t="s">
        <v>139</v>
      </c>
      <c r="AU187" s="149" t="s">
        <v>83</v>
      </c>
      <c r="AV187" s="14" t="s">
        <v>83</v>
      </c>
      <c r="AW187" s="14" t="s">
        <v>31</v>
      </c>
      <c r="AX187" s="14" t="s">
        <v>70</v>
      </c>
      <c r="AY187" s="149" t="s">
        <v>128</v>
      </c>
    </row>
    <row r="188" spans="2:51" s="14" customFormat="1" ht="12">
      <c r="B188" s="148"/>
      <c r="C188" s="278"/>
      <c r="D188" s="273" t="s">
        <v>139</v>
      </c>
      <c r="E188" s="279" t="s">
        <v>3</v>
      </c>
      <c r="F188" s="280" t="s">
        <v>249</v>
      </c>
      <c r="G188" s="278"/>
      <c r="H188" s="281">
        <v>-5.133</v>
      </c>
      <c r="I188" s="258"/>
      <c r="J188" s="278"/>
      <c r="K188" s="278"/>
      <c r="L188" s="148"/>
      <c r="M188" s="150"/>
      <c r="N188" s="151"/>
      <c r="O188" s="151"/>
      <c r="P188" s="151"/>
      <c r="Q188" s="151"/>
      <c r="R188" s="151"/>
      <c r="S188" s="151"/>
      <c r="T188" s="152"/>
      <c r="AT188" s="149" t="s">
        <v>139</v>
      </c>
      <c r="AU188" s="149" t="s">
        <v>83</v>
      </c>
      <c r="AV188" s="14" t="s">
        <v>83</v>
      </c>
      <c r="AW188" s="14" t="s">
        <v>31</v>
      </c>
      <c r="AX188" s="14" t="s">
        <v>70</v>
      </c>
      <c r="AY188" s="149" t="s">
        <v>128</v>
      </c>
    </row>
    <row r="189" spans="2:51" s="14" customFormat="1" ht="12">
      <c r="B189" s="148"/>
      <c r="C189" s="278"/>
      <c r="D189" s="273" t="s">
        <v>139</v>
      </c>
      <c r="E189" s="279" t="s">
        <v>3</v>
      </c>
      <c r="F189" s="280" t="s">
        <v>250</v>
      </c>
      <c r="G189" s="278"/>
      <c r="H189" s="281">
        <v>-2.262</v>
      </c>
      <c r="I189" s="258"/>
      <c r="J189" s="278"/>
      <c r="K189" s="278"/>
      <c r="L189" s="148"/>
      <c r="M189" s="150"/>
      <c r="N189" s="151"/>
      <c r="O189" s="151"/>
      <c r="P189" s="151"/>
      <c r="Q189" s="151"/>
      <c r="R189" s="151"/>
      <c r="S189" s="151"/>
      <c r="T189" s="152"/>
      <c r="AT189" s="149" t="s">
        <v>139</v>
      </c>
      <c r="AU189" s="149" t="s">
        <v>83</v>
      </c>
      <c r="AV189" s="14" t="s">
        <v>83</v>
      </c>
      <c r="AW189" s="14" t="s">
        <v>31</v>
      </c>
      <c r="AX189" s="14" t="s">
        <v>70</v>
      </c>
      <c r="AY189" s="149" t="s">
        <v>128</v>
      </c>
    </row>
    <row r="190" spans="2:51" s="14" customFormat="1" ht="12">
      <c r="B190" s="148"/>
      <c r="C190" s="278"/>
      <c r="D190" s="273" t="s">
        <v>139</v>
      </c>
      <c r="E190" s="279" t="s">
        <v>3</v>
      </c>
      <c r="F190" s="280" t="s">
        <v>251</v>
      </c>
      <c r="G190" s="278"/>
      <c r="H190" s="281">
        <v>-3.374</v>
      </c>
      <c r="I190" s="258"/>
      <c r="J190" s="278"/>
      <c r="K190" s="278"/>
      <c r="L190" s="148"/>
      <c r="M190" s="150"/>
      <c r="N190" s="151"/>
      <c r="O190" s="151"/>
      <c r="P190" s="151"/>
      <c r="Q190" s="151"/>
      <c r="R190" s="151"/>
      <c r="S190" s="151"/>
      <c r="T190" s="152"/>
      <c r="AT190" s="149" t="s">
        <v>139</v>
      </c>
      <c r="AU190" s="149" t="s">
        <v>83</v>
      </c>
      <c r="AV190" s="14" t="s">
        <v>83</v>
      </c>
      <c r="AW190" s="14" t="s">
        <v>31</v>
      </c>
      <c r="AX190" s="14" t="s">
        <v>70</v>
      </c>
      <c r="AY190" s="149" t="s">
        <v>128</v>
      </c>
    </row>
    <row r="191" spans="2:51" s="13" customFormat="1" ht="12">
      <c r="B191" s="143"/>
      <c r="C191" s="275"/>
      <c r="D191" s="273" t="s">
        <v>139</v>
      </c>
      <c r="E191" s="276" t="s">
        <v>3</v>
      </c>
      <c r="F191" s="277" t="s">
        <v>140</v>
      </c>
      <c r="G191" s="275"/>
      <c r="H191" s="276" t="s">
        <v>3</v>
      </c>
      <c r="I191" s="257"/>
      <c r="J191" s="275"/>
      <c r="K191" s="275"/>
      <c r="L191" s="143"/>
      <c r="M191" s="145"/>
      <c r="N191" s="146"/>
      <c r="O191" s="146"/>
      <c r="P191" s="146"/>
      <c r="Q191" s="146"/>
      <c r="R191" s="146"/>
      <c r="S191" s="146"/>
      <c r="T191" s="147"/>
      <c r="AT191" s="144" t="s">
        <v>139</v>
      </c>
      <c r="AU191" s="144" t="s">
        <v>83</v>
      </c>
      <c r="AV191" s="13" t="s">
        <v>77</v>
      </c>
      <c r="AW191" s="13" t="s">
        <v>31</v>
      </c>
      <c r="AX191" s="13" t="s">
        <v>70</v>
      </c>
      <c r="AY191" s="144" t="s">
        <v>128</v>
      </c>
    </row>
    <row r="192" spans="2:51" s="14" customFormat="1" ht="12">
      <c r="B192" s="148"/>
      <c r="C192" s="278"/>
      <c r="D192" s="273" t="s">
        <v>139</v>
      </c>
      <c r="E192" s="279" t="s">
        <v>3</v>
      </c>
      <c r="F192" s="280" t="s">
        <v>252</v>
      </c>
      <c r="G192" s="278"/>
      <c r="H192" s="281">
        <v>-39.525</v>
      </c>
      <c r="I192" s="258"/>
      <c r="J192" s="278"/>
      <c r="K192" s="278"/>
      <c r="L192" s="148"/>
      <c r="M192" s="150"/>
      <c r="N192" s="151"/>
      <c r="O192" s="151"/>
      <c r="P192" s="151"/>
      <c r="Q192" s="151"/>
      <c r="R192" s="151"/>
      <c r="S192" s="151"/>
      <c r="T192" s="152"/>
      <c r="AT192" s="149" t="s">
        <v>139</v>
      </c>
      <c r="AU192" s="149" t="s">
        <v>83</v>
      </c>
      <c r="AV192" s="14" t="s">
        <v>83</v>
      </c>
      <c r="AW192" s="14" t="s">
        <v>31</v>
      </c>
      <c r="AX192" s="14" t="s">
        <v>70</v>
      </c>
      <c r="AY192" s="149" t="s">
        <v>128</v>
      </c>
    </row>
    <row r="193" spans="2:51" s="15" customFormat="1" ht="12">
      <c r="B193" s="153"/>
      <c r="C193" s="282"/>
      <c r="D193" s="273" t="s">
        <v>139</v>
      </c>
      <c r="E193" s="283" t="s">
        <v>3</v>
      </c>
      <c r="F193" s="284" t="s">
        <v>143</v>
      </c>
      <c r="G193" s="282"/>
      <c r="H193" s="285">
        <v>898.5780000000003</v>
      </c>
      <c r="I193" s="259"/>
      <c r="J193" s="282"/>
      <c r="K193" s="282"/>
      <c r="L193" s="153"/>
      <c r="M193" s="155"/>
      <c r="N193" s="156"/>
      <c r="O193" s="156"/>
      <c r="P193" s="156"/>
      <c r="Q193" s="156"/>
      <c r="R193" s="156"/>
      <c r="S193" s="156"/>
      <c r="T193" s="157"/>
      <c r="AT193" s="154" t="s">
        <v>139</v>
      </c>
      <c r="AU193" s="154" t="s">
        <v>83</v>
      </c>
      <c r="AV193" s="15" t="s">
        <v>135</v>
      </c>
      <c r="AW193" s="15" t="s">
        <v>31</v>
      </c>
      <c r="AX193" s="15" t="s">
        <v>70</v>
      </c>
      <c r="AY193" s="154" t="s">
        <v>128</v>
      </c>
    </row>
    <row r="194" spans="2:51" s="14" customFormat="1" ht="12">
      <c r="B194" s="148"/>
      <c r="C194" s="278"/>
      <c r="D194" s="273" t="s">
        <v>139</v>
      </c>
      <c r="E194" s="279" t="s">
        <v>3</v>
      </c>
      <c r="F194" s="280" t="s">
        <v>253</v>
      </c>
      <c r="G194" s="278"/>
      <c r="H194" s="281">
        <v>916.55</v>
      </c>
      <c r="I194" s="258"/>
      <c r="J194" s="278"/>
      <c r="K194" s="278"/>
      <c r="L194" s="148"/>
      <c r="M194" s="150"/>
      <c r="N194" s="151"/>
      <c r="O194" s="151"/>
      <c r="P194" s="151"/>
      <c r="Q194" s="151"/>
      <c r="R194" s="151"/>
      <c r="S194" s="151"/>
      <c r="T194" s="152"/>
      <c r="AT194" s="149" t="s">
        <v>139</v>
      </c>
      <c r="AU194" s="149" t="s">
        <v>83</v>
      </c>
      <c r="AV194" s="14" t="s">
        <v>83</v>
      </c>
      <c r="AW194" s="14" t="s">
        <v>31</v>
      </c>
      <c r="AX194" s="14" t="s">
        <v>77</v>
      </c>
      <c r="AY194" s="149" t="s">
        <v>128</v>
      </c>
    </row>
    <row r="195" spans="1:65" s="2" customFormat="1" ht="16.5" customHeight="1">
      <c r="A195" s="30"/>
      <c r="B195" s="133"/>
      <c r="C195" s="286" t="s">
        <v>254</v>
      </c>
      <c r="D195" s="286" t="s">
        <v>202</v>
      </c>
      <c r="E195" s="287" t="s">
        <v>255</v>
      </c>
      <c r="F195" s="288" t="s">
        <v>256</v>
      </c>
      <c r="G195" s="289" t="s">
        <v>177</v>
      </c>
      <c r="H195" s="290">
        <v>618.106</v>
      </c>
      <c r="I195" s="297"/>
      <c r="J195" s="295">
        <f>ROUND(I195*H195,2)</f>
        <v>0</v>
      </c>
      <c r="K195" s="288" t="s">
        <v>3</v>
      </c>
      <c r="L195" s="158"/>
      <c r="M195" s="159" t="s">
        <v>3</v>
      </c>
      <c r="N195" s="160" t="s">
        <v>44</v>
      </c>
      <c r="O195" s="137">
        <v>0</v>
      </c>
      <c r="P195" s="137">
        <f>O195*H195</f>
        <v>0</v>
      </c>
      <c r="Q195" s="137">
        <v>0.0021</v>
      </c>
      <c r="R195" s="137">
        <f>Q195*H195</f>
        <v>1.2980226</v>
      </c>
      <c r="S195" s="137">
        <v>0</v>
      </c>
      <c r="T195" s="138">
        <f>S195*H195</f>
        <v>0</v>
      </c>
      <c r="U195" s="30"/>
      <c r="V195" s="30"/>
      <c r="W195" s="30"/>
      <c r="X195" s="30"/>
      <c r="Y195" s="30"/>
      <c r="Z195" s="30"/>
      <c r="AA195" s="30"/>
      <c r="AB195" s="30"/>
      <c r="AC195" s="30"/>
      <c r="AD195" s="30"/>
      <c r="AE195" s="30"/>
      <c r="AR195" s="139" t="s">
        <v>174</v>
      </c>
      <c r="AT195" s="139" t="s">
        <v>202</v>
      </c>
      <c r="AU195" s="139" t="s">
        <v>83</v>
      </c>
      <c r="AY195" s="18" t="s">
        <v>128</v>
      </c>
      <c r="BE195" s="140">
        <f>IF(N195="základní",J195,0)</f>
        <v>0</v>
      </c>
      <c r="BF195" s="140">
        <f>IF(N195="snížená",J195,0)</f>
        <v>0</v>
      </c>
      <c r="BG195" s="140">
        <f>IF(N195="zákl. přenesená",J195,0)</f>
        <v>0</v>
      </c>
      <c r="BH195" s="140">
        <f>IF(N195="sníž. přenesená",J195,0)</f>
        <v>0</v>
      </c>
      <c r="BI195" s="140">
        <f>IF(N195="nulová",J195,0)</f>
        <v>0</v>
      </c>
      <c r="BJ195" s="18" t="s">
        <v>135</v>
      </c>
      <c r="BK195" s="140">
        <f>ROUND(I195*H195,2)</f>
        <v>0</v>
      </c>
      <c r="BL195" s="18" t="s">
        <v>135</v>
      </c>
      <c r="BM195" s="139" t="s">
        <v>257</v>
      </c>
    </row>
    <row r="196" spans="2:51" s="13" customFormat="1" ht="12">
      <c r="B196" s="143"/>
      <c r="C196" s="275"/>
      <c r="D196" s="273" t="s">
        <v>139</v>
      </c>
      <c r="E196" s="276" t="s">
        <v>3</v>
      </c>
      <c r="F196" s="277" t="s">
        <v>258</v>
      </c>
      <c r="G196" s="275"/>
      <c r="H196" s="276" t="s">
        <v>3</v>
      </c>
      <c r="I196" s="257"/>
      <c r="J196" s="275"/>
      <c r="K196" s="275"/>
      <c r="L196" s="143"/>
      <c r="M196" s="145"/>
      <c r="N196" s="146"/>
      <c r="O196" s="146"/>
      <c r="P196" s="146"/>
      <c r="Q196" s="146"/>
      <c r="R196" s="146"/>
      <c r="S196" s="146"/>
      <c r="T196" s="147"/>
      <c r="AT196" s="144" t="s">
        <v>139</v>
      </c>
      <c r="AU196" s="144" t="s">
        <v>83</v>
      </c>
      <c r="AV196" s="13" t="s">
        <v>77</v>
      </c>
      <c r="AW196" s="13" t="s">
        <v>31</v>
      </c>
      <c r="AX196" s="13" t="s">
        <v>70</v>
      </c>
      <c r="AY196" s="144" t="s">
        <v>128</v>
      </c>
    </row>
    <row r="197" spans="2:51" s="13" customFormat="1" ht="12">
      <c r="B197" s="143"/>
      <c r="C197" s="275"/>
      <c r="D197" s="273" t="s">
        <v>139</v>
      </c>
      <c r="E197" s="276" t="s">
        <v>3</v>
      </c>
      <c r="F197" s="277" t="s">
        <v>259</v>
      </c>
      <c r="G197" s="275"/>
      <c r="H197" s="276" t="s">
        <v>3</v>
      </c>
      <c r="I197" s="257"/>
      <c r="J197" s="275"/>
      <c r="K197" s="275"/>
      <c r="L197" s="143"/>
      <c r="M197" s="145"/>
      <c r="N197" s="146"/>
      <c r="O197" s="146"/>
      <c r="P197" s="146"/>
      <c r="Q197" s="146"/>
      <c r="R197" s="146"/>
      <c r="S197" s="146"/>
      <c r="T197" s="147"/>
      <c r="AT197" s="144" t="s">
        <v>139</v>
      </c>
      <c r="AU197" s="144" t="s">
        <v>83</v>
      </c>
      <c r="AV197" s="13" t="s">
        <v>77</v>
      </c>
      <c r="AW197" s="13" t="s">
        <v>31</v>
      </c>
      <c r="AX197" s="13" t="s">
        <v>70</v>
      </c>
      <c r="AY197" s="144" t="s">
        <v>128</v>
      </c>
    </row>
    <row r="198" spans="2:51" s="14" customFormat="1" ht="12">
      <c r="B198" s="148"/>
      <c r="C198" s="278"/>
      <c r="D198" s="273" t="s">
        <v>139</v>
      </c>
      <c r="E198" s="279" t="s">
        <v>3</v>
      </c>
      <c r="F198" s="280" t="s">
        <v>260</v>
      </c>
      <c r="G198" s="278"/>
      <c r="H198" s="281">
        <v>346.78</v>
      </c>
      <c r="I198" s="258"/>
      <c r="J198" s="278"/>
      <c r="K198" s="278"/>
      <c r="L198" s="148"/>
      <c r="M198" s="150"/>
      <c r="N198" s="151"/>
      <c r="O198" s="151"/>
      <c r="P198" s="151"/>
      <c r="Q198" s="151"/>
      <c r="R198" s="151"/>
      <c r="S198" s="151"/>
      <c r="T198" s="152"/>
      <c r="AT198" s="149" t="s">
        <v>139</v>
      </c>
      <c r="AU198" s="149" t="s">
        <v>83</v>
      </c>
      <c r="AV198" s="14" t="s">
        <v>83</v>
      </c>
      <c r="AW198" s="14" t="s">
        <v>31</v>
      </c>
      <c r="AX198" s="14" t="s">
        <v>70</v>
      </c>
      <c r="AY198" s="149" t="s">
        <v>128</v>
      </c>
    </row>
    <row r="199" spans="2:51" s="13" customFormat="1" ht="12">
      <c r="B199" s="143"/>
      <c r="C199" s="275"/>
      <c r="D199" s="273" t="s">
        <v>139</v>
      </c>
      <c r="E199" s="276" t="s">
        <v>3</v>
      </c>
      <c r="F199" s="277" t="s">
        <v>261</v>
      </c>
      <c r="G199" s="275"/>
      <c r="H199" s="276" t="s">
        <v>3</v>
      </c>
      <c r="I199" s="257"/>
      <c r="J199" s="275"/>
      <c r="K199" s="275"/>
      <c r="L199" s="143"/>
      <c r="M199" s="145"/>
      <c r="N199" s="146"/>
      <c r="O199" s="146"/>
      <c r="P199" s="146"/>
      <c r="Q199" s="146"/>
      <c r="R199" s="146"/>
      <c r="S199" s="146"/>
      <c r="T199" s="147"/>
      <c r="AT199" s="144" t="s">
        <v>139</v>
      </c>
      <c r="AU199" s="144" t="s">
        <v>83</v>
      </c>
      <c r="AV199" s="13" t="s">
        <v>77</v>
      </c>
      <c r="AW199" s="13" t="s">
        <v>31</v>
      </c>
      <c r="AX199" s="13" t="s">
        <v>70</v>
      </c>
      <c r="AY199" s="144" t="s">
        <v>128</v>
      </c>
    </row>
    <row r="200" spans="2:51" s="14" customFormat="1" ht="12">
      <c r="B200" s="148"/>
      <c r="C200" s="278"/>
      <c r="D200" s="273" t="s">
        <v>139</v>
      </c>
      <c r="E200" s="279" t="s">
        <v>3</v>
      </c>
      <c r="F200" s="280" t="s">
        <v>262</v>
      </c>
      <c r="G200" s="278"/>
      <c r="H200" s="281">
        <v>352</v>
      </c>
      <c r="I200" s="258"/>
      <c r="J200" s="278"/>
      <c r="K200" s="278"/>
      <c r="L200" s="148"/>
      <c r="M200" s="150"/>
      <c r="N200" s="151"/>
      <c r="O200" s="151"/>
      <c r="P200" s="151"/>
      <c r="Q200" s="151"/>
      <c r="R200" s="151"/>
      <c r="S200" s="151"/>
      <c r="T200" s="152"/>
      <c r="AT200" s="149" t="s">
        <v>139</v>
      </c>
      <c r="AU200" s="149" t="s">
        <v>83</v>
      </c>
      <c r="AV200" s="14" t="s">
        <v>83</v>
      </c>
      <c r="AW200" s="14" t="s">
        <v>31</v>
      </c>
      <c r="AX200" s="14" t="s">
        <v>70</v>
      </c>
      <c r="AY200" s="149" t="s">
        <v>128</v>
      </c>
    </row>
    <row r="201" spans="2:51" s="13" customFormat="1" ht="12">
      <c r="B201" s="143"/>
      <c r="C201" s="275"/>
      <c r="D201" s="273" t="s">
        <v>139</v>
      </c>
      <c r="E201" s="276" t="s">
        <v>3</v>
      </c>
      <c r="F201" s="277" t="s">
        <v>211</v>
      </c>
      <c r="G201" s="275"/>
      <c r="H201" s="276" t="s">
        <v>3</v>
      </c>
      <c r="I201" s="257"/>
      <c r="J201" s="275"/>
      <c r="K201" s="275"/>
      <c r="L201" s="143"/>
      <c r="M201" s="145"/>
      <c r="N201" s="146"/>
      <c r="O201" s="146"/>
      <c r="P201" s="146"/>
      <c r="Q201" s="146"/>
      <c r="R201" s="146"/>
      <c r="S201" s="146"/>
      <c r="T201" s="147"/>
      <c r="AT201" s="144" t="s">
        <v>139</v>
      </c>
      <c r="AU201" s="144" t="s">
        <v>83</v>
      </c>
      <c r="AV201" s="13" t="s">
        <v>77</v>
      </c>
      <c r="AW201" s="13" t="s">
        <v>31</v>
      </c>
      <c r="AX201" s="13" t="s">
        <v>70</v>
      </c>
      <c r="AY201" s="144" t="s">
        <v>128</v>
      </c>
    </row>
    <row r="202" spans="2:51" s="14" customFormat="1" ht="12">
      <c r="B202" s="148"/>
      <c r="C202" s="278"/>
      <c r="D202" s="273" t="s">
        <v>139</v>
      </c>
      <c r="E202" s="279" t="s">
        <v>3</v>
      </c>
      <c r="F202" s="280" t="s">
        <v>263</v>
      </c>
      <c r="G202" s="278"/>
      <c r="H202" s="281">
        <v>52.5</v>
      </c>
      <c r="I202" s="258"/>
      <c r="J202" s="278"/>
      <c r="K202" s="278"/>
      <c r="L202" s="148"/>
      <c r="M202" s="150"/>
      <c r="N202" s="151"/>
      <c r="O202" s="151"/>
      <c r="P202" s="151"/>
      <c r="Q202" s="151"/>
      <c r="R202" s="151"/>
      <c r="S202" s="151"/>
      <c r="T202" s="152"/>
      <c r="AT202" s="149" t="s">
        <v>139</v>
      </c>
      <c r="AU202" s="149" t="s">
        <v>83</v>
      </c>
      <c r="AV202" s="14" t="s">
        <v>83</v>
      </c>
      <c r="AW202" s="14" t="s">
        <v>31</v>
      </c>
      <c r="AX202" s="14" t="s">
        <v>70</v>
      </c>
      <c r="AY202" s="149" t="s">
        <v>128</v>
      </c>
    </row>
    <row r="203" spans="2:51" s="13" customFormat="1" ht="12">
      <c r="B203" s="143"/>
      <c r="C203" s="275"/>
      <c r="D203" s="273" t="s">
        <v>139</v>
      </c>
      <c r="E203" s="276" t="s">
        <v>3</v>
      </c>
      <c r="F203" s="277" t="s">
        <v>264</v>
      </c>
      <c r="G203" s="275"/>
      <c r="H203" s="276" t="s">
        <v>3</v>
      </c>
      <c r="I203" s="257"/>
      <c r="J203" s="275"/>
      <c r="K203" s="275"/>
      <c r="L203" s="143"/>
      <c r="M203" s="145"/>
      <c r="N203" s="146"/>
      <c r="O203" s="146"/>
      <c r="P203" s="146"/>
      <c r="Q203" s="146"/>
      <c r="R203" s="146"/>
      <c r="S203" s="146"/>
      <c r="T203" s="147"/>
      <c r="AT203" s="144" t="s">
        <v>139</v>
      </c>
      <c r="AU203" s="144" t="s">
        <v>83</v>
      </c>
      <c r="AV203" s="13" t="s">
        <v>77</v>
      </c>
      <c r="AW203" s="13" t="s">
        <v>31</v>
      </c>
      <c r="AX203" s="13" t="s">
        <v>70</v>
      </c>
      <c r="AY203" s="144" t="s">
        <v>128</v>
      </c>
    </row>
    <row r="204" spans="2:51" s="14" customFormat="1" ht="12">
      <c r="B204" s="148"/>
      <c r="C204" s="278"/>
      <c r="D204" s="273" t="s">
        <v>139</v>
      </c>
      <c r="E204" s="279" t="s">
        <v>3</v>
      </c>
      <c r="F204" s="280" t="s">
        <v>265</v>
      </c>
      <c r="G204" s="278"/>
      <c r="H204" s="281">
        <v>57</v>
      </c>
      <c r="I204" s="258"/>
      <c r="J204" s="278"/>
      <c r="K204" s="278"/>
      <c r="L204" s="148"/>
      <c r="M204" s="150"/>
      <c r="N204" s="151"/>
      <c r="O204" s="151"/>
      <c r="P204" s="151"/>
      <c r="Q204" s="151"/>
      <c r="R204" s="151"/>
      <c r="S204" s="151"/>
      <c r="T204" s="152"/>
      <c r="AT204" s="149" t="s">
        <v>139</v>
      </c>
      <c r="AU204" s="149" t="s">
        <v>83</v>
      </c>
      <c r="AV204" s="14" t="s">
        <v>83</v>
      </c>
      <c r="AW204" s="14" t="s">
        <v>31</v>
      </c>
      <c r="AX204" s="14" t="s">
        <v>70</v>
      </c>
      <c r="AY204" s="149" t="s">
        <v>128</v>
      </c>
    </row>
    <row r="205" spans="2:51" s="13" customFormat="1" ht="12">
      <c r="B205" s="143"/>
      <c r="C205" s="275"/>
      <c r="D205" s="273" t="s">
        <v>139</v>
      </c>
      <c r="E205" s="276" t="s">
        <v>3</v>
      </c>
      <c r="F205" s="277" t="s">
        <v>266</v>
      </c>
      <c r="G205" s="275"/>
      <c r="H205" s="276" t="s">
        <v>3</v>
      </c>
      <c r="I205" s="257"/>
      <c r="J205" s="275"/>
      <c r="K205" s="275"/>
      <c r="L205" s="143"/>
      <c r="M205" s="145"/>
      <c r="N205" s="146"/>
      <c r="O205" s="146"/>
      <c r="P205" s="146"/>
      <c r="Q205" s="146"/>
      <c r="R205" s="146"/>
      <c r="S205" s="146"/>
      <c r="T205" s="147"/>
      <c r="AT205" s="144" t="s">
        <v>139</v>
      </c>
      <c r="AU205" s="144" t="s">
        <v>83</v>
      </c>
      <c r="AV205" s="13" t="s">
        <v>77</v>
      </c>
      <c r="AW205" s="13" t="s">
        <v>31</v>
      </c>
      <c r="AX205" s="13" t="s">
        <v>70</v>
      </c>
      <c r="AY205" s="144" t="s">
        <v>128</v>
      </c>
    </row>
    <row r="206" spans="2:51" s="14" customFormat="1" ht="12">
      <c r="B206" s="148"/>
      <c r="C206" s="278"/>
      <c r="D206" s="273" t="s">
        <v>139</v>
      </c>
      <c r="E206" s="279" t="s">
        <v>3</v>
      </c>
      <c r="F206" s="280" t="s">
        <v>267</v>
      </c>
      <c r="G206" s="278"/>
      <c r="H206" s="281">
        <v>-2.072</v>
      </c>
      <c r="I206" s="258"/>
      <c r="J206" s="278"/>
      <c r="K206" s="278"/>
      <c r="L206" s="148"/>
      <c r="M206" s="150"/>
      <c r="N206" s="151"/>
      <c r="O206" s="151"/>
      <c r="P206" s="151"/>
      <c r="Q206" s="151"/>
      <c r="R206" s="151"/>
      <c r="S206" s="151"/>
      <c r="T206" s="152"/>
      <c r="AT206" s="149" t="s">
        <v>139</v>
      </c>
      <c r="AU206" s="149" t="s">
        <v>83</v>
      </c>
      <c r="AV206" s="14" t="s">
        <v>83</v>
      </c>
      <c r="AW206" s="14" t="s">
        <v>31</v>
      </c>
      <c r="AX206" s="14" t="s">
        <v>70</v>
      </c>
      <c r="AY206" s="149" t="s">
        <v>128</v>
      </c>
    </row>
    <row r="207" spans="2:51" s="14" customFormat="1" ht="12">
      <c r="B207" s="148"/>
      <c r="C207" s="278"/>
      <c r="D207" s="273" t="s">
        <v>139</v>
      </c>
      <c r="E207" s="279" t="s">
        <v>3</v>
      </c>
      <c r="F207" s="280" t="s">
        <v>268</v>
      </c>
      <c r="G207" s="278"/>
      <c r="H207" s="281">
        <v>-10.823</v>
      </c>
      <c r="I207" s="258"/>
      <c r="J207" s="278"/>
      <c r="K207" s="278"/>
      <c r="L207" s="148"/>
      <c r="M207" s="150"/>
      <c r="N207" s="151"/>
      <c r="O207" s="151"/>
      <c r="P207" s="151"/>
      <c r="Q207" s="151"/>
      <c r="R207" s="151"/>
      <c r="S207" s="151"/>
      <c r="T207" s="152"/>
      <c r="AT207" s="149" t="s">
        <v>139</v>
      </c>
      <c r="AU207" s="149" t="s">
        <v>83</v>
      </c>
      <c r="AV207" s="14" t="s">
        <v>83</v>
      </c>
      <c r="AW207" s="14" t="s">
        <v>31</v>
      </c>
      <c r="AX207" s="14" t="s">
        <v>70</v>
      </c>
      <c r="AY207" s="149" t="s">
        <v>128</v>
      </c>
    </row>
    <row r="208" spans="2:51" s="14" customFormat="1" ht="12">
      <c r="B208" s="148"/>
      <c r="C208" s="278"/>
      <c r="D208" s="273" t="s">
        <v>139</v>
      </c>
      <c r="E208" s="279" t="s">
        <v>3</v>
      </c>
      <c r="F208" s="280" t="s">
        <v>269</v>
      </c>
      <c r="G208" s="278"/>
      <c r="H208" s="281">
        <v>-8.436</v>
      </c>
      <c r="I208" s="258"/>
      <c r="J208" s="278"/>
      <c r="K208" s="278"/>
      <c r="L208" s="148"/>
      <c r="M208" s="150"/>
      <c r="N208" s="151"/>
      <c r="O208" s="151"/>
      <c r="P208" s="151"/>
      <c r="Q208" s="151"/>
      <c r="R208" s="151"/>
      <c r="S208" s="151"/>
      <c r="T208" s="152"/>
      <c r="AT208" s="149" t="s">
        <v>139</v>
      </c>
      <c r="AU208" s="149" t="s">
        <v>83</v>
      </c>
      <c r="AV208" s="14" t="s">
        <v>83</v>
      </c>
      <c r="AW208" s="14" t="s">
        <v>31</v>
      </c>
      <c r="AX208" s="14" t="s">
        <v>70</v>
      </c>
      <c r="AY208" s="149" t="s">
        <v>128</v>
      </c>
    </row>
    <row r="209" spans="2:51" s="14" customFormat="1" ht="12">
      <c r="B209" s="148"/>
      <c r="C209" s="278"/>
      <c r="D209" s="273" t="s">
        <v>139</v>
      </c>
      <c r="E209" s="279" t="s">
        <v>3</v>
      </c>
      <c r="F209" s="280" t="s">
        <v>270</v>
      </c>
      <c r="G209" s="278"/>
      <c r="H209" s="281">
        <v>-4.301</v>
      </c>
      <c r="I209" s="258"/>
      <c r="J209" s="278"/>
      <c r="K209" s="278"/>
      <c r="L209" s="148"/>
      <c r="M209" s="150"/>
      <c r="N209" s="151"/>
      <c r="O209" s="151"/>
      <c r="P209" s="151"/>
      <c r="Q209" s="151"/>
      <c r="R209" s="151"/>
      <c r="S209" s="151"/>
      <c r="T209" s="152"/>
      <c r="AT209" s="149" t="s">
        <v>139</v>
      </c>
      <c r="AU209" s="149" t="s">
        <v>83</v>
      </c>
      <c r="AV209" s="14" t="s">
        <v>83</v>
      </c>
      <c r="AW209" s="14" t="s">
        <v>31</v>
      </c>
      <c r="AX209" s="14" t="s">
        <v>70</v>
      </c>
      <c r="AY209" s="149" t="s">
        <v>128</v>
      </c>
    </row>
    <row r="210" spans="2:51" s="14" customFormat="1" ht="12">
      <c r="B210" s="148"/>
      <c r="C210" s="278"/>
      <c r="D210" s="273" t="s">
        <v>139</v>
      </c>
      <c r="E210" s="279" t="s">
        <v>3</v>
      </c>
      <c r="F210" s="280" t="s">
        <v>271</v>
      </c>
      <c r="G210" s="278"/>
      <c r="H210" s="281">
        <v>-2.169</v>
      </c>
      <c r="I210" s="258"/>
      <c r="J210" s="278"/>
      <c r="K210" s="278"/>
      <c r="L210" s="148"/>
      <c r="M210" s="150"/>
      <c r="N210" s="151"/>
      <c r="O210" s="151"/>
      <c r="P210" s="151"/>
      <c r="Q210" s="151"/>
      <c r="R210" s="151"/>
      <c r="S210" s="151"/>
      <c r="T210" s="152"/>
      <c r="AT210" s="149" t="s">
        <v>139</v>
      </c>
      <c r="AU210" s="149" t="s">
        <v>83</v>
      </c>
      <c r="AV210" s="14" t="s">
        <v>83</v>
      </c>
      <c r="AW210" s="14" t="s">
        <v>31</v>
      </c>
      <c r="AX210" s="14" t="s">
        <v>70</v>
      </c>
      <c r="AY210" s="149" t="s">
        <v>128</v>
      </c>
    </row>
    <row r="211" spans="2:51" s="14" customFormat="1" ht="12">
      <c r="B211" s="148"/>
      <c r="C211" s="278"/>
      <c r="D211" s="273" t="s">
        <v>139</v>
      </c>
      <c r="E211" s="279" t="s">
        <v>3</v>
      </c>
      <c r="F211" s="280" t="s">
        <v>272</v>
      </c>
      <c r="G211" s="278"/>
      <c r="H211" s="281">
        <v>-6.395</v>
      </c>
      <c r="I211" s="258"/>
      <c r="J211" s="278"/>
      <c r="K211" s="278"/>
      <c r="L211" s="148"/>
      <c r="M211" s="150"/>
      <c r="N211" s="151"/>
      <c r="O211" s="151"/>
      <c r="P211" s="151"/>
      <c r="Q211" s="151"/>
      <c r="R211" s="151"/>
      <c r="S211" s="151"/>
      <c r="T211" s="152"/>
      <c r="AT211" s="149" t="s">
        <v>139</v>
      </c>
      <c r="AU211" s="149" t="s">
        <v>83</v>
      </c>
      <c r="AV211" s="14" t="s">
        <v>83</v>
      </c>
      <c r="AW211" s="14" t="s">
        <v>31</v>
      </c>
      <c r="AX211" s="14" t="s">
        <v>70</v>
      </c>
      <c r="AY211" s="149" t="s">
        <v>128</v>
      </c>
    </row>
    <row r="212" spans="2:51" s="14" customFormat="1" ht="12">
      <c r="B212" s="148"/>
      <c r="C212" s="278"/>
      <c r="D212" s="273" t="s">
        <v>139</v>
      </c>
      <c r="E212" s="279" t="s">
        <v>3</v>
      </c>
      <c r="F212" s="280" t="s">
        <v>273</v>
      </c>
      <c r="G212" s="278"/>
      <c r="H212" s="281">
        <v>-8.752</v>
      </c>
      <c r="I212" s="258"/>
      <c r="J212" s="278"/>
      <c r="K212" s="278"/>
      <c r="L212" s="148"/>
      <c r="M212" s="150"/>
      <c r="N212" s="151"/>
      <c r="O212" s="151"/>
      <c r="P212" s="151"/>
      <c r="Q212" s="151"/>
      <c r="R212" s="151"/>
      <c r="S212" s="151"/>
      <c r="T212" s="152"/>
      <c r="AT212" s="149" t="s">
        <v>139</v>
      </c>
      <c r="AU212" s="149" t="s">
        <v>83</v>
      </c>
      <c r="AV212" s="14" t="s">
        <v>83</v>
      </c>
      <c r="AW212" s="14" t="s">
        <v>31</v>
      </c>
      <c r="AX212" s="14" t="s">
        <v>70</v>
      </c>
      <c r="AY212" s="149" t="s">
        <v>128</v>
      </c>
    </row>
    <row r="213" spans="2:51" s="13" customFormat="1" ht="12">
      <c r="B213" s="143"/>
      <c r="C213" s="275"/>
      <c r="D213" s="273" t="s">
        <v>139</v>
      </c>
      <c r="E213" s="276" t="s">
        <v>3</v>
      </c>
      <c r="F213" s="277" t="s">
        <v>233</v>
      </c>
      <c r="G213" s="275"/>
      <c r="H213" s="276" t="s">
        <v>3</v>
      </c>
      <c r="I213" s="257"/>
      <c r="J213" s="275"/>
      <c r="K213" s="275"/>
      <c r="L213" s="143"/>
      <c r="M213" s="145"/>
      <c r="N213" s="146"/>
      <c r="O213" s="146"/>
      <c r="P213" s="146"/>
      <c r="Q213" s="146"/>
      <c r="R213" s="146"/>
      <c r="S213" s="146"/>
      <c r="T213" s="147"/>
      <c r="AT213" s="144" t="s">
        <v>139</v>
      </c>
      <c r="AU213" s="144" t="s">
        <v>83</v>
      </c>
      <c r="AV213" s="13" t="s">
        <v>77</v>
      </c>
      <c r="AW213" s="13" t="s">
        <v>31</v>
      </c>
      <c r="AX213" s="13" t="s">
        <v>70</v>
      </c>
      <c r="AY213" s="144" t="s">
        <v>128</v>
      </c>
    </row>
    <row r="214" spans="2:51" s="14" customFormat="1" ht="12">
      <c r="B214" s="148"/>
      <c r="C214" s="278"/>
      <c r="D214" s="273" t="s">
        <v>139</v>
      </c>
      <c r="E214" s="279" t="s">
        <v>3</v>
      </c>
      <c r="F214" s="280" t="s">
        <v>274</v>
      </c>
      <c r="G214" s="278"/>
      <c r="H214" s="281">
        <v>-3.699</v>
      </c>
      <c r="I214" s="258"/>
      <c r="J214" s="278"/>
      <c r="K214" s="278"/>
      <c r="L214" s="148"/>
      <c r="M214" s="150"/>
      <c r="N214" s="151"/>
      <c r="O214" s="151"/>
      <c r="P214" s="151"/>
      <c r="Q214" s="151"/>
      <c r="R214" s="151"/>
      <c r="S214" s="151"/>
      <c r="T214" s="152"/>
      <c r="AT214" s="149" t="s">
        <v>139</v>
      </c>
      <c r="AU214" s="149" t="s">
        <v>83</v>
      </c>
      <c r="AV214" s="14" t="s">
        <v>83</v>
      </c>
      <c r="AW214" s="14" t="s">
        <v>31</v>
      </c>
      <c r="AX214" s="14" t="s">
        <v>70</v>
      </c>
      <c r="AY214" s="149" t="s">
        <v>128</v>
      </c>
    </row>
    <row r="215" spans="2:51" s="14" customFormat="1" ht="12">
      <c r="B215" s="148"/>
      <c r="C215" s="278"/>
      <c r="D215" s="273" t="s">
        <v>139</v>
      </c>
      <c r="E215" s="279" t="s">
        <v>3</v>
      </c>
      <c r="F215" s="280" t="s">
        <v>275</v>
      </c>
      <c r="G215" s="278"/>
      <c r="H215" s="281">
        <v>-3.645</v>
      </c>
      <c r="I215" s="258"/>
      <c r="J215" s="278"/>
      <c r="K215" s="278"/>
      <c r="L215" s="148"/>
      <c r="M215" s="150"/>
      <c r="N215" s="151"/>
      <c r="O215" s="151"/>
      <c r="P215" s="151"/>
      <c r="Q215" s="151"/>
      <c r="R215" s="151"/>
      <c r="S215" s="151"/>
      <c r="T215" s="152"/>
      <c r="AT215" s="149" t="s">
        <v>139</v>
      </c>
      <c r="AU215" s="149" t="s">
        <v>83</v>
      </c>
      <c r="AV215" s="14" t="s">
        <v>83</v>
      </c>
      <c r="AW215" s="14" t="s">
        <v>31</v>
      </c>
      <c r="AX215" s="14" t="s">
        <v>70</v>
      </c>
      <c r="AY215" s="149" t="s">
        <v>128</v>
      </c>
    </row>
    <row r="216" spans="2:51" s="13" customFormat="1" ht="12">
      <c r="B216" s="143"/>
      <c r="C216" s="275"/>
      <c r="D216" s="273" t="s">
        <v>139</v>
      </c>
      <c r="E216" s="276" t="s">
        <v>3</v>
      </c>
      <c r="F216" s="277" t="s">
        <v>276</v>
      </c>
      <c r="G216" s="275"/>
      <c r="H216" s="276" t="s">
        <v>3</v>
      </c>
      <c r="I216" s="257"/>
      <c r="J216" s="275"/>
      <c r="K216" s="275"/>
      <c r="L216" s="143"/>
      <c r="M216" s="145"/>
      <c r="N216" s="146"/>
      <c r="O216" s="146"/>
      <c r="P216" s="146"/>
      <c r="Q216" s="146"/>
      <c r="R216" s="146"/>
      <c r="S216" s="146"/>
      <c r="T216" s="147"/>
      <c r="AT216" s="144" t="s">
        <v>139</v>
      </c>
      <c r="AU216" s="144" t="s">
        <v>83</v>
      </c>
      <c r="AV216" s="13" t="s">
        <v>77</v>
      </c>
      <c r="AW216" s="13" t="s">
        <v>31</v>
      </c>
      <c r="AX216" s="13" t="s">
        <v>70</v>
      </c>
      <c r="AY216" s="144" t="s">
        <v>128</v>
      </c>
    </row>
    <row r="217" spans="2:51" s="14" customFormat="1" ht="12">
      <c r="B217" s="148"/>
      <c r="C217" s="278"/>
      <c r="D217" s="273" t="s">
        <v>139</v>
      </c>
      <c r="E217" s="279" t="s">
        <v>3</v>
      </c>
      <c r="F217" s="280" t="s">
        <v>277</v>
      </c>
      <c r="G217" s="278"/>
      <c r="H217" s="281">
        <v>-4.315</v>
      </c>
      <c r="I217" s="258"/>
      <c r="J217" s="278"/>
      <c r="K217" s="278"/>
      <c r="L217" s="148"/>
      <c r="M217" s="150"/>
      <c r="N217" s="151"/>
      <c r="O217" s="151"/>
      <c r="P217" s="151"/>
      <c r="Q217" s="151"/>
      <c r="R217" s="151"/>
      <c r="S217" s="151"/>
      <c r="T217" s="152"/>
      <c r="AT217" s="149" t="s">
        <v>139</v>
      </c>
      <c r="AU217" s="149" t="s">
        <v>83</v>
      </c>
      <c r="AV217" s="14" t="s">
        <v>83</v>
      </c>
      <c r="AW217" s="14" t="s">
        <v>31</v>
      </c>
      <c r="AX217" s="14" t="s">
        <v>70</v>
      </c>
      <c r="AY217" s="149" t="s">
        <v>128</v>
      </c>
    </row>
    <row r="218" spans="2:51" s="14" customFormat="1" ht="12">
      <c r="B218" s="148"/>
      <c r="C218" s="278"/>
      <c r="D218" s="273" t="s">
        <v>139</v>
      </c>
      <c r="E218" s="279" t="s">
        <v>3</v>
      </c>
      <c r="F218" s="280" t="s">
        <v>278</v>
      </c>
      <c r="G218" s="278"/>
      <c r="H218" s="281">
        <v>-1.711</v>
      </c>
      <c r="I218" s="258"/>
      <c r="J218" s="278"/>
      <c r="K218" s="278"/>
      <c r="L218" s="148"/>
      <c r="M218" s="150"/>
      <c r="N218" s="151"/>
      <c r="O218" s="151"/>
      <c r="P218" s="151"/>
      <c r="Q218" s="151"/>
      <c r="R218" s="151"/>
      <c r="S218" s="151"/>
      <c r="T218" s="152"/>
      <c r="AT218" s="149" t="s">
        <v>139</v>
      </c>
      <c r="AU218" s="149" t="s">
        <v>83</v>
      </c>
      <c r="AV218" s="14" t="s">
        <v>83</v>
      </c>
      <c r="AW218" s="14" t="s">
        <v>31</v>
      </c>
      <c r="AX218" s="14" t="s">
        <v>70</v>
      </c>
      <c r="AY218" s="149" t="s">
        <v>128</v>
      </c>
    </row>
    <row r="219" spans="2:51" s="14" customFormat="1" ht="12">
      <c r="B219" s="148"/>
      <c r="C219" s="278"/>
      <c r="D219" s="273" t="s">
        <v>139</v>
      </c>
      <c r="E219" s="279" t="s">
        <v>3</v>
      </c>
      <c r="F219" s="280" t="s">
        <v>279</v>
      </c>
      <c r="G219" s="278"/>
      <c r="H219" s="281">
        <v>-4.959</v>
      </c>
      <c r="I219" s="258"/>
      <c r="J219" s="278"/>
      <c r="K219" s="278"/>
      <c r="L219" s="148"/>
      <c r="M219" s="150"/>
      <c r="N219" s="151"/>
      <c r="O219" s="151"/>
      <c r="P219" s="151"/>
      <c r="Q219" s="151"/>
      <c r="R219" s="151"/>
      <c r="S219" s="151"/>
      <c r="T219" s="152"/>
      <c r="AT219" s="149" t="s">
        <v>139</v>
      </c>
      <c r="AU219" s="149" t="s">
        <v>83</v>
      </c>
      <c r="AV219" s="14" t="s">
        <v>83</v>
      </c>
      <c r="AW219" s="14" t="s">
        <v>31</v>
      </c>
      <c r="AX219" s="14" t="s">
        <v>70</v>
      </c>
      <c r="AY219" s="149" t="s">
        <v>128</v>
      </c>
    </row>
    <row r="220" spans="2:51" s="14" customFormat="1" ht="12">
      <c r="B220" s="148"/>
      <c r="C220" s="278"/>
      <c r="D220" s="273" t="s">
        <v>139</v>
      </c>
      <c r="E220" s="279" t="s">
        <v>3</v>
      </c>
      <c r="F220" s="280" t="s">
        <v>280</v>
      </c>
      <c r="G220" s="278"/>
      <c r="H220" s="281">
        <v>-3.393</v>
      </c>
      <c r="I220" s="258"/>
      <c r="J220" s="278"/>
      <c r="K220" s="278"/>
      <c r="L220" s="148"/>
      <c r="M220" s="150"/>
      <c r="N220" s="151"/>
      <c r="O220" s="151"/>
      <c r="P220" s="151"/>
      <c r="Q220" s="151"/>
      <c r="R220" s="151"/>
      <c r="S220" s="151"/>
      <c r="T220" s="152"/>
      <c r="AT220" s="149" t="s">
        <v>139</v>
      </c>
      <c r="AU220" s="149" t="s">
        <v>83</v>
      </c>
      <c r="AV220" s="14" t="s">
        <v>83</v>
      </c>
      <c r="AW220" s="14" t="s">
        <v>31</v>
      </c>
      <c r="AX220" s="14" t="s">
        <v>70</v>
      </c>
      <c r="AY220" s="149" t="s">
        <v>128</v>
      </c>
    </row>
    <row r="221" spans="2:51" s="14" customFormat="1" ht="12">
      <c r="B221" s="148"/>
      <c r="C221" s="278"/>
      <c r="D221" s="273" t="s">
        <v>139</v>
      </c>
      <c r="E221" s="279" t="s">
        <v>3</v>
      </c>
      <c r="F221" s="280" t="s">
        <v>281</v>
      </c>
      <c r="G221" s="278"/>
      <c r="H221" s="281">
        <v>-5.003</v>
      </c>
      <c r="I221" s="258"/>
      <c r="J221" s="278"/>
      <c r="K221" s="278"/>
      <c r="L221" s="148"/>
      <c r="M221" s="150"/>
      <c r="N221" s="151"/>
      <c r="O221" s="151"/>
      <c r="P221" s="151"/>
      <c r="Q221" s="151"/>
      <c r="R221" s="151"/>
      <c r="S221" s="151"/>
      <c r="T221" s="152"/>
      <c r="AT221" s="149" t="s">
        <v>139</v>
      </c>
      <c r="AU221" s="149" t="s">
        <v>83</v>
      </c>
      <c r="AV221" s="14" t="s">
        <v>83</v>
      </c>
      <c r="AW221" s="14" t="s">
        <v>31</v>
      </c>
      <c r="AX221" s="14" t="s">
        <v>70</v>
      </c>
      <c r="AY221" s="149" t="s">
        <v>128</v>
      </c>
    </row>
    <row r="222" spans="2:51" s="14" customFormat="1" ht="12">
      <c r="B222" s="148"/>
      <c r="C222" s="278"/>
      <c r="D222" s="273" t="s">
        <v>139</v>
      </c>
      <c r="E222" s="279" t="s">
        <v>3</v>
      </c>
      <c r="F222" s="280" t="s">
        <v>282</v>
      </c>
      <c r="G222" s="278"/>
      <c r="H222" s="281">
        <v>-2.176</v>
      </c>
      <c r="I222" s="258"/>
      <c r="J222" s="278"/>
      <c r="K222" s="278"/>
      <c r="L222" s="148"/>
      <c r="M222" s="150"/>
      <c r="N222" s="151"/>
      <c r="O222" s="151"/>
      <c r="P222" s="151"/>
      <c r="Q222" s="151"/>
      <c r="R222" s="151"/>
      <c r="S222" s="151"/>
      <c r="T222" s="152"/>
      <c r="AT222" s="149" t="s">
        <v>139</v>
      </c>
      <c r="AU222" s="149" t="s">
        <v>83</v>
      </c>
      <c r="AV222" s="14" t="s">
        <v>83</v>
      </c>
      <c r="AW222" s="14" t="s">
        <v>31</v>
      </c>
      <c r="AX222" s="14" t="s">
        <v>70</v>
      </c>
      <c r="AY222" s="149" t="s">
        <v>128</v>
      </c>
    </row>
    <row r="223" spans="2:51" s="14" customFormat="1" ht="12">
      <c r="B223" s="148"/>
      <c r="C223" s="278"/>
      <c r="D223" s="273" t="s">
        <v>139</v>
      </c>
      <c r="E223" s="279" t="s">
        <v>3</v>
      </c>
      <c r="F223" s="280" t="s">
        <v>283</v>
      </c>
      <c r="G223" s="278"/>
      <c r="H223" s="281">
        <v>-13.338</v>
      </c>
      <c r="I223" s="258"/>
      <c r="J223" s="278"/>
      <c r="K223" s="278"/>
      <c r="L223" s="148"/>
      <c r="M223" s="150"/>
      <c r="N223" s="151"/>
      <c r="O223" s="151"/>
      <c r="P223" s="151"/>
      <c r="Q223" s="151"/>
      <c r="R223" s="151"/>
      <c r="S223" s="151"/>
      <c r="T223" s="152"/>
      <c r="AT223" s="149" t="s">
        <v>139</v>
      </c>
      <c r="AU223" s="149" t="s">
        <v>83</v>
      </c>
      <c r="AV223" s="14" t="s">
        <v>83</v>
      </c>
      <c r="AW223" s="14" t="s">
        <v>31</v>
      </c>
      <c r="AX223" s="14" t="s">
        <v>70</v>
      </c>
      <c r="AY223" s="149" t="s">
        <v>128</v>
      </c>
    </row>
    <row r="224" spans="2:51" s="14" customFormat="1" ht="12">
      <c r="B224" s="148"/>
      <c r="C224" s="278"/>
      <c r="D224" s="273" t="s">
        <v>139</v>
      </c>
      <c r="E224" s="279" t="s">
        <v>3</v>
      </c>
      <c r="F224" s="280" t="s">
        <v>284</v>
      </c>
      <c r="G224" s="278"/>
      <c r="H224" s="281">
        <v>-2.242</v>
      </c>
      <c r="I224" s="258"/>
      <c r="J224" s="278"/>
      <c r="K224" s="278"/>
      <c r="L224" s="148"/>
      <c r="M224" s="150"/>
      <c r="N224" s="151"/>
      <c r="O224" s="151"/>
      <c r="P224" s="151"/>
      <c r="Q224" s="151"/>
      <c r="R224" s="151"/>
      <c r="S224" s="151"/>
      <c r="T224" s="152"/>
      <c r="AT224" s="149" t="s">
        <v>139</v>
      </c>
      <c r="AU224" s="149" t="s">
        <v>83</v>
      </c>
      <c r="AV224" s="14" t="s">
        <v>83</v>
      </c>
      <c r="AW224" s="14" t="s">
        <v>31</v>
      </c>
      <c r="AX224" s="14" t="s">
        <v>70</v>
      </c>
      <c r="AY224" s="149" t="s">
        <v>128</v>
      </c>
    </row>
    <row r="225" spans="2:51" s="14" customFormat="1" ht="12">
      <c r="B225" s="148"/>
      <c r="C225" s="278"/>
      <c r="D225" s="273" t="s">
        <v>139</v>
      </c>
      <c r="E225" s="279" t="s">
        <v>3</v>
      </c>
      <c r="F225" s="280" t="s">
        <v>285</v>
      </c>
      <c r="G225" s="278"/>
      <c r="H225" s="281">
        <v>-4.408</v>
      </c>
      <c r="I225" s="258"/>
      <c r="J225" s="278"/>
      <c r="K225" s="278"/>
      <c r="L225" s="148"/>
      <c r="M225" s="150"/>
      <c r="N225" s="151"/>
      <c r="O225" s="151"/>
      <c r="P225" s="151"/>
      <c r="Q225" s="151"/>
      <c r="R225" s="151"/>
      <c r="S225" s="151"/>
      <c r="T225" s="152"/>
      <c r="AT225" s="149" t="s">
        <v>139</v>
      </c>
      <c r="AU225" s="149" t="s">
        <v>83</v>
      </c>
      <c r="AV225" s="14" t="s">
        <v>83</v>
      </c>
      <c r="AW225" s="14" t="s">
        <v>31</v>
      </c>
      <c r="AX225" s="14" t="s">
        <v>70</v>
      </c>
      <c r="AY225" s="149" t="s">
        <v>128</v>
      </c>
    </row>
    <row r="226" spans="2:51" s="14" customFormat="1" ht="12">
      <c r="B226" s="148"/>
      <c r="C226" s="278"/>
      <c r="D226" s="273" t="s">
        <v>139</v>
      </c>
      <c r="E226" s="279" t="s">
        <v>3</v>
      </c>
      <c r="F226" s="280" t="s">
        <v>286</v>
      </c>
      <c r="G226" s="278"/>
      <c r="H226" s="281">
        <v>-2.185</v>
      </c>
      <c r="I226" s="258"/>
      <c r="J226" s="278"/>
      <c r="K226" s="278"/>
      <c r="L226" s="148"/>
      <c r="M226" s="150"/>
      <c r="N226" s="151"/>
      <c r="O226" s="151"/>
      <c r="P226" s="151"/>
      <c r="Q226" s="151"/>
      <c r="R226" s="151"/>
      <c r="S226" s="151"/>
      <c r="T226" s="152"/>
      <c r="AT226" s="149" t="s">
        <v>139</v>
      </c>
      <c r="AU226" s="149" t="s">
        <v>83</v>
      </c>
      <c r="AV226" s="14" t="s">
        <v>83</v>
      </c>
      <c r="AW226" s="14" t="s">
        <v>31</v>
      </c>
      <c r="AX226" s="14" t="s">
        <v>70</v>
      </c>
      <c r="AY226" s="149" t="s">
        <v>128</v>
      </c>
    </row>
    <row r="227" spans="2:51" s="14" customFormat="1" ht="12">
      <c r="B227" s="148"/>
      <c r="C227" s="278"/>
      <c r="D227" s="273" t="s">
        <v>139</v>
      </c>
      <c r="E227" s="279" t="s">
        <v>3</v>
      </c>
      <c r="F227" s="280" t="s">
        <v>287</v>
      </c>
      <c r="G227" s="278"/>
      <c r="H227" s="281">
        <v>-2.214</v>
      </c>
      <c r="I227" s="258"/>
      <c r="J227" s="278"/>
      <c r="K227" s="278"/>
      <c r="L227" s="148"/>
      <c r="M227" s="150"/>
      <c r="N227" s="151"/>
      <c r="O227" s="151"/>
      <c r="P227" s="151"/>
      <c r="Q227" s="151"/>
      <c r="R227" s="151"/>
      <c r="S227" s="151"/>
      <c r="T227" s="152"/>
      <c r="AT227" s="149" t="s">
        <v>139</v>
      </c>
      <c r="AU227" s="149" t="s">
        <v>83</v>
      </c>
      <c r="AV227" s="14" t="s">
        <v>83</v>
      </c>
      <c r="AW227" s="14" t="s">
        <v>31</v>
      </c>
      <c r="AX227" s="14" t="s">
        <v>70</v>
      </c>
      <c r="AY227" s="149" t="s">
        <v>128</v>
      </c>
    </row>
    <row r="228" spans="2:51" s="14" customFormat="1" ht="12">
      <c r="B228" s="148"/>
      <c r="C228" s="278"/>
      <c r="D228" s="273" t="s">
        <v>139</v>
      </c>
      <c r="E228" s="279" t="s">
        <v>3</v>
      </c>
      <c r="F228" s="280" t="s">
        <v>288</v>
      </c>
      <c r="G228" s="278"/>
      <c r="H228" s="281">
        <v>-2.128</v>
      </c>
      <c r="I228" s="258"/>
      <c r="J228" s="278"/>
      <c r="K228" s="278"/>
      <c r="L228" s="148"/>
      <c r="M228" s="150"/>
      <c r="N228" s="151"/>
      <c r="O228" s="151"/>
      <c r="P228" s="151"/>
      <c r="Q228" s="151"/>
      <c r="R228" s="151"/>
      <c r="S228" s="151"/>
      <c r="T228" s="152"/>
      <c r="AT228" s="149" t="s">
        <v>139</v>
      </c>
      <c r="AU228" s="149" t="s">
        <v>83</v>
      </c>
      <c r="AV228" s="14" t="s">
        <v>83</v>
      </c>
      <c r="AW228" s="14" t="s">
        <v>31</v>
      </c>
      <c r="AX228" s="14" t="s">
        <v>70</v>
      </c>
      <c r="AY228" s="149" t="s">
        <v>128</v>
      </c>
    </row>
    <row r="229" spans="2:51" s="14" customFormat="1" ht="12">
      <c r="B229" s="148"/>
      <c r="C229" s="278"/>
      <c r="D229" s="273" t="s">
        <v>139</v>
      </c>
      <c r="E229" s="279" t="s">
        <v>3</v>
      </c>
      <c r="F229" s="280" t="s">
        <v>289</v>
      </c>
      <c r="G229" s="278"/>
      <c r="H229" s="281">
        <v>-2.042</v>
      </c>
      <c r="I229" s="258"/>
      <c r="J229" s="278"/>
      <c r="K229" s="278"/>
      <c r="L229" s="148"/>
      <c r="M229" s="150"/>
      <c r="N229" s="151"/>
      <c r="O229" s="151"/>
      <c r="P229" s="151"/>
      <c r="Q229" s="151"/>
      <c r="R229" s="151"/>
      <c r="S229" s="151"/>
      <c r="T229" s="152"/>
      <c r="AT229" s="149" t="s">
        <v>139</v>
      </c>
      <c r="AU229" s="149" t="s">
        <v>83</v>
      </c>
      <c r="AV229" s="14" t="s">
        <v>83</v>
      </c>
      <c r="AW229" s="14" t="s">
        <v>31</v>
      </c>
      <c r="AX229" s="14" t="s">
        <v>70</v>
      </c>
      <c r="AY229" s="149" t="s">
        <v>128</v>
      </c>
    </row>
    <row r="230" spans="2:51" s="13" customFormat="1" ht="12">
      <c r="B230" s="143"/>
      <c r="C230" s="275"/>
      <c r="D230" s="273" t="s">
        <v>139</v>
      </c>
      <c r="E230" s="276" t="s">
        <v>3</v>
      </c>
      <c r="F230" s="277" t="s">
        <v>290</v>
      </c>
      <c r="G230" s="275"/>
      <c r="H230" s="276" t="s">
        <v>3</v>
      </c>
      <c r="I230" s="257"/>
      <c r="J230" s="275"/>
      <c r="K230" s="275"/>
      <c r="L230" s="143"/>
      <c r="M230" s="145"/>
      <c r="N230" s="146"/>
      <c r="O230" s="146"/>
      <c r="P230" s="146"/>
      <c r="Q230" s="146"/>
      <c r="R230" s="146"/>
      <c r="S230" s="146"/>
      <c r="T230" s="147"/>
      <c r="AT230" s="144" t="s">
        <v>139</v>
      </c>
      <c r="AU230" s="144" t="s">
        <v>83</v>
      </c>
      <c r="AV230" s="13" t="s">
        <v>77</v>
      </c>
      <c r="AW230" s="13" t="s">
        <v>31</v>
      </c>
      <c r="AX230" s="13" t="s">
        <v>70</v>
      </c>
      <c r="AY230" s="144" t="s">
        <v>128</v>
      </c>
    </row>
    <row r="231" spans="2:51" s="14" customFormat="1" ht="12">
      <c r="B231" s="148"/>
      <c r="C231" s="278"/>
      <c r="D231" s="273" t="s">
        <v>139</v>
      </c>
      <c r="E231" s="279" t="s">
        <v>3</v>
      </c>
      <c r="F231" s="280" t="s">
        <v>291</v>
      </c>
      <c r="G231" s="278"/>
      <c r="H231" s="281">
        <v>-24.499</v>
      </c>
      <c r="I231" s="258"/>
      <c r="J231" s="278"/>
      <c r="K231" s="278"/>
      <c r="L231" s="148"/>
      <c r="M231" s="150"/>
      <c r="N231" s="151"/>
      <c r="O231" s="151"/>
      <c r="P231" s="151"/>
      <c r="Q231" s="151"/>
      <c r="R231" s="151"/>
      <c r="S231" s="151"/>
      <c r="T231" s="152"/>
      <c r="AT231" s="149" t="s">
        <v>139</v>
      </c>
      <c r="AU231" s="149" t="s">
        <v>83</v>
      </c>
      <c r="AV231" s="14" t="s">
        <v>83</v>
      </c>
      <c r="AW231" s="14" t="s">
        <v>31</v>
      </c>
      <c r="AX231" s="14" t="s">
        <v>70</v>
      </c>
      <c r="AY231" s="149" t="s">
        <v>128</v>
      </c>
    </row>
    <row r="232" spans="2:51" s="14" customFormat="1" ht="12">
      <c r="B232" s="148"/>
      <c r="C232" s="278"/>
      <c r="D232" s="273" t="s">
        <v>139</v>
      </c>
      <c r="E232" s="279" t="s">
        <v>3</v>
      </c>
      <c r="F232" s="280" t="s">
        <v>292</v>
      </c>
      <c r="G232" s="278"/>
      <c r="H232" s="281">
        <v>-12.25</v>
      </c>
      <c r="I232" s="258"/>
      <c r="J232" s="278"/>
      <c r="K232" s="278"/>
      <c r="L232" s="148"/>
      <c r="M232" s="150"/>
      <c r="N232" s="151"/>
      <c r="O232" s="151"/>
      <c r="P232" s="151"/>
      <c r="Q232" s="151"/>
      <c r="R232" s="151"/>
      <c r="S232" s="151"/>
      <c r="T232" s="152"/>
      <c r="AT232" s="149" t="s">
        <v>139</v>
      </c>
      <c r="AU232" s="149" t="s">
        <v>83</v>
      </c>
      <c r="AV232" s="14" t="s">
        <v>83</v>
      </c>
      <c r="AW232" s="14" t="s">
        <v>31</v>
      </c>
      <c r="AX232" s="14" t="s">
        <v>70</v>
      </c>
      <c r="AY232" s="149" t="s">
        <v>128</v>
      </c>
    </row>
    <row r="233" spans="2:51" s="14" customFormat="1" ht="12">
      <c r="B233" s="148"/>
      <c r="C233" s="278"/>
      <c r="D233" s="273" t="s">
        <v>139</v>
      </c>
      <c r="E233" s="279" t="s">
        <v>3</v>
      </c>
      <c r="F233" s="280" t="s">
        <v>293</v>
      </c>
      <c r="G233" s="278"/>
      <c r="H233" s="281">
        <v>-12.355</v>
      </c>
      <c r="I233" s="258"/>
      <c r="J233" s="278"/>
      <c r="K233" s="278"/>
      <c r="L233" s="148"/>
      <c r="M233" s="150"/>
      <c r="N233" s="151"/>
      <c r="O233" s="151"/>
      <c r="P233" s="151"/>
      <c r="Q233" s="151"/>
      <c r="R233" s="151"/>
      <c r="S233" s="151"/>
      <c r="T233" s="152"/>
      <c r="AT233" s="149" t="s">
        <v>139</v>
      </c>
      <c r="AU233" s="149" t="s">
        <v>83</v>
      </c>
      <c r="AV233" s="14" t="s">
        <v>83</v>
      </c>
      <c r="AW233" s="14" t="s">
        <v>31</v>
      </c>
      <c r="AX233" s="14" t="s">
        <v>70</v>
      </c>
      <c r="AY233" s="149" t="s">
        <v>128</v>
      </c>
    </row>
    <row r="234" spans="2:51" s="14" customFormat="1" ht="12">
      <c r="B234" s="148"/>
      <c r="C234" s="278"/>
      <c r="D234" s="273" t="s">
        <v>139</v>
      </c>
      <c r="E234" s="279" t="s">
        <v>3</v>
      </c>
      <c r="F234" s="280" t="s">
        <v>294</v>
      </c>
      <c r="G234" s="278"/>
      <c r="H234" s="281">
        <v>-2.077</v>
      </c>
      <c r="I234" s="258"/>
      <c r="J234" s="278"/>
      <c r="K234" s="278"/>
      <c r="L234" s="148"/>
      <c r="M234" s="150"/>
      <c r="N234" s="151"/>
      <c r="O234" s="151"/>
      <c r="P234" s="151"/>
      <c r="Q234" s="151"/>
      <c r="R234" s="151"/>
      <c r="S234" s="151"/>
      <c r="T234" s="152"/>
      <c r="AT234" s="149" t="s">
        <v>139</v>
      </c>
      <c r="AU234" s="149" t="s">
        <v>83</v>
      </c>
      <c r="AV234" s="14" t="s">
        <v>83</v>
      </c>
      <c r="AW234" s="14" t="s">
        <v>31</v>
      </c>
      <c r="AX234" s="14" t="s">
        <v>70</v>
      </c>
      <c r="AY234" s="149" t="s">
        <v>128</v>
      </c>
    </row>
    <row r="235" spans="2:51" s="14" customFormat="1" ht="12">
      <c r="B235" s="148"/>
      <c r="C235" s="278"/>
      <c r="D235" s="273" t="s">
        <v>139</v>
      </c>
      <c r="E235" s="279" t="s">
        <v>3</v>
      </c>
      <c r="F235" s="280" t="s">
        <v>289</v>
      </c>
      <c r="G235" s="278"/>
      <c r="H235" s="281">
        <v>-2.042</v>
      </c>
      <c r="I235" s="258"/>
      <c r="J235" s="278"/>
      <c r="K235" s="278"/>
      <c r="L235" s="148"/>
      <c r="M235" s="150"/>
      <c r="N235" s="151"/>
      <c r="O235" s="151"/>
      <c r="P235" s="151"/>
      <c r="Q235" s="151"/>
      <c r="R235" s="151"/>
      <c r="S235" s="151"/>
      <c r="T235" s="152"/>
      <c r="AT235" s="149" t="s">
        <v>139</v>
      </c>
      <c r="AU235" s="149" t="s">
        <v>83</v>
      </c>
      <c r="AV235" s="14" t="s">
        <v>83</v>
      </c>
      <c r="AW235" s="14" t="s">
        <v>31</v>
      </c>
      <c r="AX235" s="14" t="s">
        <v>70</v>
      </c>
      <c r="AY235" s="149" t="s">
        <v>128</v>
      </c>
    </row>
    <row r="236" spans="2:51" s="13" customFormat="1" ht="12">
      <c r="B236" s="143"/>
      <c r="C236" s="275"/>
      <c r="D236" s="273" t="s">
        <v>139</v>
      </c>
      <c r="E236" s="276" t="s">
        <v>3</v>
      </c>
      <c r="F236" s="277" t="s">
        <v>295</v>
      </c>
      <c r="G236" s="275"/>
      <c r="H236" s="276" t="s">
        <v>3</v>
      </c>
      <c r="I236" s="257"/>
      <c r="J236" s="275"/>
      <c r="K236" s="275"/>
      <c r="L236" s="143"/>
      <c r="M236" s="145"/>
      <c r="N236" s="146"/>
      <c r="O236" s="146"/>
      <c r="P236" s="146"/>
      <c r="Q236" s="146"/>
      <c r="R236" s="146"/>
      <c r="S236" s="146"/>
      <c r="T236" s="147"/>
      <c r="AT236" s="144" t="s">
        <v>139</v>
      </c>
      <c r="AU236" s="144" t="s">
        <v>83</v>
      </c>
      <c r="AV236" s="13" t="s">
        <v>77</v>
      </c>
      <c r="AW236" s="13" t="s">
        <v>31</v>
      </c>
      <c r="AX236" s="13" t="s">
        <v>70</v>
      </c>
      <c r="AY236" s="144" t="s">
        <v>128</v>
      </c>
    </row>
    <row r="237" spans="2:51" s="14" customFormat="1" ht="12">
      <c r="B237" s="148"/>
      <c r="C237" s="278"/>
      <c r="D237" s="273" t="s">
        <v>139</v>
      </c>
      <c r="E237" s="279" t="s">
        <v>3</v>
      </c>
      <c r="F237" s="280" t="s">
        <v>296</v>
      </c>
      <c r="G237" s="278"/>
      <c r="H237" s="281">
        <v>-36.545</v>
      </c>
      <c r="I237" s="258"/>
      <c r="J237" s="278"/>
      <c r="K237" s="278"/>
      <c r="L237" s="148"/>
      <c r="M237" s="150"/>
      <c r="N237" s="151"/>
      <c r="O237" s="151"/>
      <c r="P237" s="151"/>
      <c r="Q237" s="151"/>
      <c r="R237" s="151"/>
      <c r="S237" s="151"/>
      <c r="T237" s="152"/>
      <c r="AT237" s="149" t="s">
        <v>139</v>
      </c>
      <c r="AU237" s="149" t="s">
        <v>83</v>
      </c>
      <c r="AV237" s="14" t="s">
        <v>83</v>
      </c>
      <c r="AW237" s="14" t="s">
        <v>31</v>
      </c>
      <c r="AX237" s="14" t="s">
        <v>70</v>
      </c>
      <c r="AY237" s="149" t="s">
        <v>128</v>
      </c>
    </row>
    <row r="238" spans="2:51" s="15" customFormat="1" ht="12">
      <c r="B238" s="153"/>
      <c r="C238" s="282"/>
      <c r="D238" s="273" t="s">
        <v>139</v>
      </c>
      <c r="E238" s="283" t="s">
        <v>3</v>
      </c>
      <c r="F238" s="284" t="s">
        <v>143</v>
      </c>
      <c r="G238" s="282"/>
      <c r="H238" s="285">
        <v>618.1059999999999</v>
      </c>
      <c r="I238" s="259"/>
      <c r="J238" s="282"/>
      <c r="K238" s="282"/>
      <c r="L238" s="153"/>
      <c r="M238" s="155"/>
      <c r="N238" s="156"/>
      <c r="O238" s="156"/>
      <c r="P238" s="156"/>
      <c r="Q238" s="156"/>
      <c r="R238" s="156"/>
      <c r="S238" s="156"/>
      <c r="T238" s="157"/>
      <c r="AT238" s="154" t="s">
        <v>139</v>
      </c>
      <c r="AU238" s="154" t="s">
        <v>83</v>
      </c>
      <c r="AV238" s="15" t="s">
        <v>135</v>
      </c>
      <c r="AW238" s="15" t="s">
        <v>31</v>
      </c>
      <c r="AX238" s="15" t="s">
        <v>77</v>
      </c>
      <c r="AY238" s="154" t="s">
        <v>128</v>
      </c>
    </row>
    <row r="239" spans="1:65" s="2" customFormat="1" ht="16.5" customHeight="1">
      <c r="A239" s="30"/>
      <c r="B239" s="133"/>
      <c r="C239" s="286" t="s">
        <v>297</v>
      </c>
      <c r="D239" s="286" t="s">
        <v>202</v>
      </c>
      <c r="E239" s="287" t="s">
        <v>298</v>
      </c>
      <c r="F239" s="288" t="s">
        <v>299</v>
      </c>
      <c r="G239" s="289" t="s">
        <v>177</v>
      </c>
      <c r="H239" s="290">
        <v>121.712</v>
      </c>
      <c r="I239" s="297"/>
      <c r="J239" s="295">
        <f>ROUND(I239*H239,2)</f>
        <v>0</v>
      </c>
      <c r="K239" s="288" t="s">
        <v>3</v>
      </c>
      <c r="L239" s="158"/>
      <c r="M239" s="159" t="s">
        <v>3</v>
      </c>
      <c r="N239" s="160" t="s">
        <v>44</v>
      </c>
      <c r="O239" s="137">
        <v>0</v>
      </c>
      <c r="P239" s="137">
        <f>O239*H239</f>
        <v>0</v>
      </c>
      <c r="Q239" s="137">
        <v>0.003</v>
      </c>
      <c r="R239" s="137">
        <f>Q239*H239</f>
        <v>0.365136</v>
      </c>
      <c r="S239" s="137">
        <v>0</v>
      </c>
      <c r="T239" s="138">
        <f>S239*H239</f>
        <v>0</v>
      </c>
      <c r="U239" s="30"/>
      <c r="V239" s="30"/>
      <c r="W239" s="30"/>
      <c r="X239" s="30"/>
      <c r="Y239" s="30"/>
      <c r="Z239" s="30"/>
      <c r="AA239" s="30"/>
      <c r="AB239" s="30"/>
      <c r="AC239" s="30"/>
      <c r="AD239" s="30"/>
      <c r="AE239" s="30"/>
      <c r="AR239" s="139" t="s">
        <v>174</v>
      </c>
      <c r="AT239" s="139" t="s">
        <v>202</v>
      </c>
      <c r="AU239" s="139" t="s">
        <v>83</v>
      </c>
      <c r="AY239" s="18" t="s">
        <v>128</v>
      </c>
      <c r="BE239" s="140">
        <f>IF(N239="základní",J239,0)</f>
        <v>0</v>
      </c>
      <c r="BF239" s="140">
        <f>IF(N239="snížená",J239,0)</f>
        <v>0</v>
      </c>
      <c r="BG239" s="140">
        <f>IF(N239="zákl. přenesená",J239,0)</f>
        <v>0</v>
      </c>
      <c r="BH239" s="140">
        <f>IF(N239="sníž. přenesená",J239,0)</f>
        <v>0</v>
      </c>
      <c r="BI239" s="140">
        <f>IF(N239="nulová",J239,0)</f>
        <v>0</v>
      </c>
      <c r="BJ239" s="18" t="s">
        <v>135</v>
      </c>
      <c r="BK239" s="140">
        <f>ROUND(I239*H239,2)</f>
        <v>0</v>
      </c>
      <c r="BL239" s="18" t="s">
        <v>135</v>
      </c>
      <c r="BM239" s="139" t="s">
        <v>300</v>
      </c>
    </row>
    <row r="240" spans="2:51" s="13" customFormat="1" ht="12">
      <c r="B240" s="143"/>
      <c r="C240" s="275"/>
      <c r="D240" s="273" t="s">
        <v>139</v>
      </c>
      <c r="E240" s="276" t="s">
        <v>3</v>
      </c>
      <c r="F240" s="277" t="s">
        <v>140</v>
      </c>
      <c r="G240" s="275"/>
      <c r="H240" s="276" t="s">
        <v>3</v>
      </c>
      <c r="I240" s="257"/>
      <c r="J240" s="275"/>
      <c r="K240" s="275"/>
      <c r="L240" s="143"/>
      <c r="M240" s="145"/>
      <c r="N240" s="146"/>
      <c r="O240" s="146"/>
      <c r="P240" s="146"/>
      <c r="Q240" s="146"/>
      <c r="R240" s="146"/>
      <c r="S240" s="146"/>
      <c r="T240" s="147"/>
      <c r="AT240" s="144" t="s">
        <v>139</v>
      </c>
      <c r="AU240" s="144" t="s">
        <v>83</v>
      </c>
      <c r="AV240" s="13" t="s">
        <v>77</v>
      </c>
      <c r="AW240" s="13" t="s">
        <v>31</v>
      </c>
      <c r="AX240" s="13" t="s">
        <v>70</v>
      </c>
      <c r="AY240" s="144" t="s">
        <v>128</v>
      </c>
    </row>
    <row r="241" spans="2:51" s="14" customFormat="1" ht="12">
      <c r="B241" s="148"/>
      <c r="C241" s="278"/>
      <c r="D241" s="273" t="s">
        <v>139</v>
      </c>
      <c r="E241" s="279" t="s">
        <v>3</v>
      </c>
      <c r="F241" s="280" t="s">
        <v>301</v>
      </c>
      <c r="G241" s="278"/>
      <c r="H241" s="281">
        <v>63.24</v>
      </c>
      <c r="I241" s="258"/>
      <c r="J241" s="278"/>
      <c r="K241" s="278"/>
      <c r="L241" s="148"/>
      <c r="M241" s="150"/>
      <c r="N241" s="151"/>
      <c r="O241" s="151"/>
      <c r="P241" s="151"/>
      <c r="Q241" s="151"/>
      <c r="R241" s="151"/>
      <c r="S241" s="151"/>
      <c r="T241" s="152"/>
      <c r="AT241" s="149" t="s">
        <v>139</v>
      </c>
      <c r="AU241" s="149" t="s">
        <v>83</v>
      </c>
      <c r="AV241" s="14" t="s">
        <v>83</v>
      </c>
      <c r="AW241" s="14" t="s">
        <v>31</v>
      </c>
      <c r="AX241" s="14" t="s">
        <v>70</v>
      </c>
      <c r="AY241" s="149" t="s">
        <v>128</v>
      </c>
    </row>
    <row r="242" spans="2:51" s="14" customFormat="1" ht="12">
      <c r="B242" s="148"/>
      <c r="C242" s="278"/>
      <c r="D242" s="273" t="s">
        <v>139</v>
      </c>
      <c r="E242" s="279" t="s">
        <v>3</v>
      </c>
      <c r="F242" s="280" t="s">
        <v>302</v>
      </c>
      <c r="G242" s="278"/>
      <c r="H242" s="281">
        <v>58.472</v>
      </c>
      <c r="I242" s="258"/>
      <c r="J242" s="278"/>
      <c r="K242" s="278"/>
      <c r="L242" s="148"/>
      <c r="M242" s="150"/>
      <c r="N242" s="151"/>
      <c r="O242" s="151"/>
      <c r="P242" s="151"/>
      <c r="Q242" s="151"/>
      <c r="R242" s="151"/>
      <c r="S242" s="151"/>
      <c r="T242" s="152"/>
      <c r="AT242" s="149" t="s">
        <v>139</v>
      </c>
      <c r="AU242" s="149" t="s">
        <v>83</v>
      </c>
      <c r="AV242" s="14" t="s">
        <v>83</v>
      </c>
      <c r="AW242" s="14" t="s">
        <v>31</v>
      </c>
      <c r="AX242" s="14" t="s">
        <v>70</v>
      </c>
      <c r="AY242" s="149" t="s">
        <v>128</v>
      </c>
    </row>
    <row r="243" spans="2:51" s="15" customFormat="1" ht="12">
      <c r="B243" s="153"/>
      <c r="C243" s="282"/>
      <c r="D243" s="273" t="s">
        <v>139</v>
      </c>
      <c r="E243" s="283" t="s">
        <v>3</v>
      </c>
      <c r="F243" s="284" t="s">
        <v>143</v>
      </c>
      <c r="G243" s="282"/>
      <c r="H243" s="285">
        <v>121.712</v>
      </c>
      <c r="I243" s="259"/>
      <c r="J243" s="282"/>
      <c r="K243" s="282"/>
      <c r="L243" s="153"/>
      <c r="M243" s="155"/>
      <c r="N243" s="156"/>
      <c r="O243" s="156"/>
      <c r="P243" s="156"/>
      <c r="Q243" s="156"/>
      <c r="R243" s="156"/>
      <c r="S243" s="156"/>
      <c r="T243" s="157"/>
      <c r="AT243" s="154" t="s">
        <v>139</v>
      </c>
      <c r="AU243" s="154" t="s">
        <v>83</v>
      </c>
      <c r="AV243" s="15" t="s">
        <v>135</v>
      </c>
      <c r="AW243" s="15" t="s">
        <v>31</v>
      </c>
      <c r="AX243" s="15" t="s">
        <v>77</v>
      </c>
      <c r="AY243" s="154" t="s">
        <v>128</v>
      </c>
    </row>
    <row r="244" spans="1:65" s="2" customFormat="1" ht="21.75" customHeight="1">
      <c r="A244" s="30"/>
      <c r="B244" s="133"/>
      <c r="C244" s="268" t="s">
        <v>9</v>
      </c>
      <c r="D244" s="268" t="s">
        <v>130</v>
      </c>
      <c r="E244" s="269" t="s">
        <v>303</v>
      </c>
      <c r="F244" s="270" t="s">
        <v>304</v>
      </c>
      <c r="G244" s="271" t="s">
        <v>305</v>
      </c>
      <c r="H244" s="272">
        <v>833.28</v>
      </c>
      <c r="I244" s="296"/>
      <c r="J244" s="294">
        <f>ROUND(I244*H244,2)</f>
        <v>0</v>
      </c>
      <c r="K244" s="270" t="s">
        <v>134</v>
      </c>
      <c r="L244" s="31"/>
      <c r="M244" s="135" t="s">
        <v>3</v>
      </c>
      <c r="N244" s="136" t="s">
        <v>44</v>
      </c>
      <c r="O244" s="137">
        <v>0.39</v>
      </c>
      <c r="P244" s="137">
        <f>O244*H244</f>
        <v>324.9792</v>
      </c>
      <c r="Q244" s="137">
        <v>0.00339</v>
      </c>
      <c r="R244" s="137">
        <f>Q244*H244</f>
        <v>2.8248192</v>
      </c>
      <c r="S244" s="137">
        <v>0</v>
      </c>
      <c r="T244" s="138">
        <f>S244*H244</f>
        <v>0</v>
      </c>
      <c r="U244" s="30"/>
      <c r="V244" s="30"/>
      <c r="W244" s="30"/>
      <c r="X244" s="30"/>
      <c r="Y244" s="30"/>
      <c r="Z244" s="30"/>
      <c r="AA244" s="30"/>
      <c r="AB244" s="30"/>
      <c r="AC244" s="30"/>
      <c r="AD244" s="30"/>
      <c r="AE244" s="30"/>
      <c r="AR244" s="139" t="s">
        <v>135</v>
      </c>
      <c r="AT244" s="139" t="s">
        <v>130</v>
      </c>
      <c r="AU244" s="139" t="s">
        <v>83</v>
      </c>
      <c r="AY244" s="18" t="s">
        <v>128</v>
      </c>
      <c r="BE244" s="140">
        <f>IF(N244="základní",J244,0)</f>
        <v>0</v>
      </c>
      <c r="BF244" s="140">
        <f>IF(N244="snížená",J244,0)</f>
        <v>0</v>
      </c>
      <c r="BG244" s="140">
        <f>IF(N244="zákl. přenesená",J244,0)</f>
        <v>0</v>
      </c>
      <c r="BH244" s="140">
        <f>IF(N244="sníž. přenesená",J244,0)</f>
        <v>0</v>
      </c>
      <c r="BI244" s="140">
        <f>IF(N244="nulová",J244,0)</f>
        <v>0</v>
      </c>
      <c r="BJ244" s="18" t="s">
        <v>135</v>
      </c>
      <c r="BK244" s="140">
        <f>ROUND(I244*H244,2)</f>
        <v>0</v>
      </c>
      <c r="BL244" s="18" t="s">
        <v>135</v>
      </c>
      <c r="BM244" s="139" t="s">
        <v>306</v>
      </c>
    </row>
    <row r="245" spans="1:47" s="2" customFormat="1" ht="136.5">
      <c r="A245" s="30"/>
      <c r="B245" s="31"/>
      <c r="C245" s="263"/>
      <c r="D245" s="273" t="s">
        <v>137</v>
      </c>
      <c r="E245" s="263"/>
      <c r="F245" s="274" t="s">
        <v>307</v>
      </c>
      <c r="G245" s="263"/>
      <c r="H245" s="263"/>
      <c r="I245" s="256"/>
      <c r="J245" s="263"/>
      <c r="K245" s="263"/>
      <c r="L245" s="31"/>
      <c r="M245" s="141"/>
      <c r="N245" s="142"/>
      <c r="O245" s="51"/>
      <c r="P245" s="51"/>
      <c r="Q245" s="51"/>
      <c r="R245" s="51"/>
      <c r="S245" s="51"/>
      <c r="T245" s="52"/>
      <c r="U245" s="30"/>
      <c r="V245" s="30"/>
      <c r="W245" s="30"/>
      <c r="X245" s="30"/>
      <c r="Y245" s="30"/>
      <c r="Z245" s="30"/>
      <c r="AA245" s="30"/>
      <c r="AB245" s="30"/>
      <c r="AC245" s="30"/>
      <c r="AD245" s="30"/>
      <c r="AE245" s="30"/>
      <c r="AT245" s="18" t="s">
        <v>137</v>
      </c>
      <c r="AU245" s="18" t="s">
        <v>83</v>
      </c>
    </row>
    <row r="246" spans="2:51" s="13" customFormat="1" ht="12">
      <c r="B246" s="143"/>
      <c r="C246" s="275"/>
      <c r="D246" s="273" t="s">
        <v>139</v>
      </c>
      <c r="E246" s="276" t="s">
        <v>3</v>
      </c>
      <c r="F246" s="277" t="s">
        <v>308</v>
      </c>
      <c r="G246" s="275"/>
      <c r="H246" s="276" t="s">
        <v>3</v>
      </c>
      <c r="I246" s="257"/>
      <c r="J246" s="275"/>
      <c r="K246" s="275"/>
      <c r="L246" s="143"/>
      <c r="M246" s="145"/>
      <c r="N246" s="146"/>
      <c r="O246" s="146"/>
      <c r="P246" s="146"/>
      <c r="Q246" s="146"/>
      <c r="R246" s="146"/>
      <c r="S246" s="146"/>
      <c r="T246" s="147"/>
      <c r="AT246" s="144" t="s">
        <v>139</v>
      </c>
      <c r="AU246" s="144" t="s">
        <v>83</v>
      </c>
      <c r="AV246" s="13" t="s">
        <v>77</v>
      </c>
      <c r="AW246" s="13" t="s">
        <v>31</v>
      </c>
      <c r="AX246" s="13" t="s">
        <v>70</v>
      </c>
      <c r="AY246" s="144" t="s">
        <v>128</v>
      </c>
    </row>
    <row r="247" spans="2:51" s="13" customFormat="1" ht="12">
      <c r="B247" s="143"/>
      <c r="C247" s="275"/>
      <c r="D247" s="273" t="s">
        <v>139</v>
      </c>
      <c r="E247" s="276" t="s">
        <v>3</v>
      </c>
      <c r="F247" s="277" t="s">
        <v>216</v>
      </c>
      <c r="G247" s="275"/>
      <c r="H247" s="276" t="s">
        <v>3</v>
      </c>
      <c r="I247" s="257"/>
      <c r="J247" s="275"/>
      <c r="K247" s="275"/>
      <c r="L247" s="143"/>
      <c r="M247" s="145"/>
      <c r="N247" s="146"/>
      <c r="O247" s="146"/>
      <c r="P247" s="146"/>
      <c r="Q247" s="146"/>
      <c r="R247" s="146"/>
      <c r="S247" s="146"/>
      <c r="T247" s="147"/>
      <c r="AT247" s="144" t="s">
        <v>139</v>
      </c>
      <c r="AU247" s="144" t="s">
        <v>83</v>
      </c>
      <c r="AV247" s="13" t="s">
        <v>77</v>
      </c>
      <c r="AW247" s="13" t="s">
        <v>31</v>
      </c>
      <c r="AX247" s="13" t="s">
        <v>70</v>
      </c>
      <c r="AY247" s="144" t="s">
        <v>128</v>
      </c>
    </row>
    <row r="248" spans="2:51" s="14" customFormat="1" ht="12">
      <c r="B248" s="148"/>
      <c r="C248" s="278"/>
      <c r="D248" s="273" t="s">
        <v>139</v>
      </c>
      <c r="E248" s="279" t="s">
        <v>3</v>
      </c>
      <c r="F248" s="280" t="s">
        <v>309</v>
      </c>
      <c r="G248" s="278"/>
      <c r="H248" s="281">
        <v>5.76</v>
      </c>
      <c r="I248" s="258"/>
      <c r="J248" s="278"/>
      <c r="K248" s="278"/>
      <c r="L248" s="148"/>
      <c r="M248" s="150"/>
      <c r="N248" s="151"/>
      <c r="O248" s="151"/>
      <c r="P248" s="151"/>
      <c r="Q248" s="151"/>
      <c r="R248" s="151"/>
      <c r="S248" s="151"/>
      <c r="T248" s="152"/>
      <c r="AT248" s="149" t="s">
        <v>139</v>
      </c>
      <c r="AU248" s="149" t="s">
        <v>83</v>
      </c>
      <c r="AV248" s="14" t="s">
        <v>83</v>
      </c>
      <c r="AW248" s="14" t="s">
        <v>31</v>
      </c>
      <c r="AX248" s="14" t="s">
        <v>70</v>
      </c>
      <c r="AY248" s="149" t="s">
        <v>128</v>
      </c>
    </row>
    <row r="249" spans="2:51" s="14" customFormat="1" ht="12">
      <c r="B249" s="148"/>
      <c r="C249" s="278"/>
      <c r="D249" s="273" t="s">
        <v>139</v>
      </c>
      <c r="E249" s="279" t="s">
        <v>3</v>
      </c>
      <c r="F249" s="280" t="s">
        <v>310</v>
      </c>
      <c r="G249" s="278"/>
      <c r="H249" s="281">
        <v>5.3</v>
      </c>
      <c r="I249" s="258"/>
      <c r="J249" s="278"/>
      <c r="K249" s="278"/>
      <c r="L249" s="148"/>
      <c r="M249" s="150"/>
      <c r="N249" s="151"/>
      <c r="O249" s="151"/>
      <c r="P249" s="151"/>
      <c r="Q249" s="151"/>
      <c r="R249" s="151"/>
      <c r="S249" s="151"/>
      <c r="T249" s="152"/>
      <c r="AT249" s="149" t="s">
        <v>139</v>
      </c>
      <c r="AU249" s="149" t="s">
        <v>83</v>
      </c>
      <c r="AV249" s="14" t="s">
        <v>83</v>
      </c>
      <c r="AW249" s="14" t="s">
        <v>31</v>
      </c>
      <c r="AX249" s="14" t="s">
        <v>70</v>
      </c>
      <c r="AY249" s="149" t="s">
        <v>128</v>
      </c>
    </row>
    <row r="250" spans="2:51" s="14" customFormat="1" ht="12">
      <c r="B250" s="148"/>
      <c r="C250" s="278"/>
      <c r="D250" s="273" t="s">
        <v>139</v>
      </c>
      <c r="E250" s="279" t="s">
        <v>3</v>
      </c>
      <c r="F250" s="280" t="s">
        <v>311</v>
      </c>
      <c r="G250" s="278"/>
      <c r="H250" s="281">
        <v>4.16</v>
      </c>
      <c r="I250" s="258"/>
      <c r="J250" s="278"/>
      <c r="K250" s="278"/>
      <c r="L250" s="148"/>
      <c r="M250" s="150"/>
      <c r="N250" s="151"/>
      <c r="O250" s="151"/>
      <c r="P250" s="151"/>
      <c r="Q250" s="151"/>
      <c r="R250" s="151"/>
      <c r="S250" s="151"/>
      <c r="T250" s="152"/>
      <c r="AT250" s="149" t="s">
        <v>139</v>
      </c>
      <c r="AU250" s="149" t="s">
        <v>83</v>
      </c>
      <c r="AV250" s="14" t="s">
        <v>83</v>
      </c>
      <c r="AW250" s="14" t="s">
        <v>31</v>
      </c>
      <c r="AX250" s="14" t="s">
        <v>70</v>
      </c>
      <c r="AY250" s="149" t="s">
        <v>128</v>
      </c>
    </row>
    <row r="251" spans="2:51" s="14" customFormat="1" ht="12">
      <c r="B251" s="148"/>
      <c r="C251" s="278"/>
      <c r="D251" s="273" t="s">
        <v>139</v>
      </c>
      <c r="E251" s="279" t="s">
        <v>3</v>
      </c>
      <c r="F251" s="280" t="s">
        <v>312</v>
      </c>
      <c r="G251" s="278"/>
      <c r="H251" s="281">
        <v>32.1</v>
      </c>
      <c r="I251" s="258"/>
      <c r="J251" s="278"/>
      <c r="K251" s="278"/>
      <c r="L251" s="148"/>
      <c r="M251" s="150"/>
      <c r="N251" s="151"/>
      <c r="O251" s="151"/>
      <c r="P251" s="151"/>
      <c r="Q251" s="151"/>
      <c r="R251" s="151"/>
      <c r="S251" s="151"/>
      <c r="T251" s="152"/>
      <c r="AT251" s="149" t="s">
        <v>139</v>
      </c>
      <c r="AU251" s="149" t="s">
        <v>83</v>
      </c>
      <c r="AV251" s="14" t="s">
        <v>83</v>
      </c>
      <c r="AW251" s="14" t="s">
        <v>31</v>
      </c>
      <c r="AX251" s="14" t="s">
        <v>70</v>
      </c>
      <c r="AY251" s="149" t="s">
        <v>128</v>
      </c>
    </row>
    <row r="252" spans="2:51" s="14" customFormat="1" ht="12">
      <c r="B252" s="148"/>
      <c r="C252" s="278"/>
      <c r="D252" s="273" t="s">
        <v>139</v>
      </c>
      <c r="E252" s="279" t="s">
        <v>3</v>
      </c>
      <c r="F252" s="280" t="s">
        <v>313</v>
      </c>
      <c r="G252" s="278"/>
      <c r="H252" s="281">
        <v>5.82</v>
      </c>
      <c r="I252" s="258"/>
      <c r="J252" s="278"/>
      <c r="K252" s="278"/>
      <c r="L252" s="148"/>
      <c r="M252" s="150"/>
      <c r="N252" s="151"/>
      <c r="O252" s="151"/>
      <c r="P252" s="151"/>
      <c r="Q252" s="151"/>
      <c r="R252" s="151"/>
      <c r="S252" s="151"/>
      <c r="T252" s="152"/>
      <c r="AT252" s="149" t="s">
        <v>139</v>
      </c>
      <c r="AU252" s="149" t="s">
        <v>83</v>
      </c>
      <c r="AV252" s="14" t="s">
        <v>83</v>
      </c>
      <c r="AW252" s="14" t="s">
        <v>31</v>
      </c>
      <c r="AX252" s="14" t="s">
        <v>70</v>
      </c>
      <c r="AY252" s="149" t="s">
        <v>128</v>
      </c>
    </row>
    <row r="253" spans="2:51" s="14" customFormat="1" ht="12">
      <c r="B253" s="148"/>
      <c r="C253" s="278"/>
      <c r="D253" s="273" t="s">
        <v>139</v>
      </c>
      <c r="E253" s="279" t="s">
        <v>3</v>
      </c>
      <c r="F253" s="280" t="s">
        <v>314</v>
      </c>
      <c r="G253" s="278"/>
      <c r="H253" s="281">
        <v>31.4</v>
      </c>
      <c r="I253" s="258"/>
      <c r="J253" s="278"/>
      <c r="K253" s="278"/>
      <c r="L253" s="148"/>
      <c r="M253" s="150"/>
      <c r="N253" s="151"/>
      <c r="O253" s="151"/>
      <c r="P253" s="151"/>
      <c r="Q253" s="151"/>
      <c r="R253" s="151"/>
      <c r="S253" s="151"/>
      <c r="T253" s="152"/>
      <c r="AT253" s="149" t="s">
        <v>139</v>
      </c>
      <c r="AU253" s="149" t="s">
        <v>83</v>
      </c>
      <c r="AV253" s="14" t="s">
        <v>83</v>
      </c>
      <c r="AW253" s="14" t="s">
        <v>31</v>
      </c>
      <c r="AX253" s="14" t="s">
        <v>70</v>
      </c>
      <c r="AY253" s="149" t="s">
        <v>128</v>
      </c>
    </row>
    <row r="254" spans="2:51" s="14" customFormat="1" ht="12">
      <c r="B254" s="148"/>
      <c r="C254" s="278"/>
      <c r="D254" s="273" t="s">
        <v>139</v>
      </c>
      <c r="E254" s="279" t="s">
        <v>3</v>
      </c>
      <c r="F254" s="280" t="s">
        <v>315</v>
      </c>
      <c r="G254" s="278"/>
      <c r="H254" s="281">
        <v>6.38</v>
      </c>
      <c r="I254" s="258"/>
      <c r="J254" s="278"/>
      <c r="K254" s="278"/>
      <c r="L254" s="148"/>
      <c r="M254" s="150"/>
      <c r="N254" s="151"/>
      <c r="O254" s="151"/>
      <c r="P254" s="151"/>
      <c r="Q254" s="151"/>
      <c r="R254" s="151"/>
      <c r="S254" s="151"/>
      <c r="T254" s="152"/>
      <c r="AT254" s="149" t="s">
        <v>139</v>
      </c>
      <c r="AU254" s="149" t="s">
        <v>83</v>
      </c>
      <c r="AV254" s="14" t="s">
        <v>83</v>
      </c>
      <c r="AW254" s="14" t="s">
        <v>31</v>
      </c>
      <c r="AX254" s="14" t="s">
        <v>70</v>
      </c>
      <c r="AY254" s="149" t="s">
        <v>128</v>
      </c>
    </row>
    <row r="255" spans="2:51" s="14" customFormat="1" ht="12">
      <c r="B255" s="148"/>
      <c r="C255" s="278"/>
      <c r="D255" s="273" t="s">
        <v>139</v>
      </c>
      <c r="E255" s="279" t="s">
        <v>3</v>
      </c>
      <c r="F255" s="280" t="s">
        <v>316</v>
      </c>
      <c r="G255" s="278"/>
      <c r="H255" s="281">
        <v>11.64</v>
      </c>
      <c r="I255" s="258"/>
      <c r="J255" s="278"/>
      <c r="K255" s="278"/>
      <c r="L255" s="148"/>
      <c r="M255" s="150"/>
      <c r="N255" s="151"/>
      <c r="O255" s="151"/>
      <c r="P255" s="151"/>
      <c r="Q255" s="151"/>
      <c r="R255" s="151"/>
      <c r="S255" s="151"/>
      <c r="T255" s="152"/>
      <c r="AT255" s="149" t="s">
        <v>139</v>
      </c>
      <c r="AU255" s="149" t="s">
        <v>83</v>
      </c>
      <c r="AV255" s="14" t="s">
        <v>83</v>
      </c>
      <c r="AW255" s="14" t="s">
        <v>31</v>
      </c>
      <c r="AX255" s="14" t="s">
        <v>70</v>
      </c>
      <c r="AY255" s="149" t="s">
        <v>128</v>
      </c>
    </row>
    <row r="256" spans="2:51" s="14" customFormat="1" ht="12">
      <c r="B256" s="148"/>
      <c r="C256" s="278"/>
      <c r="D256" s="273" t="s">
        <v>139</v>
      </c>
      <c r="E256" s="279" t="s">
        <v>3</v>
      </c>
      <c r="F256" s="280" t="s">
        <v>317</v>
      </c>
      <c r="G256" s="278"/>
      <c r="H256" s="281">
        <v>6.36</v>
      </c>
      <c r="I256" s="258"/>
      <c r="J256" s="278"/>
      <c r="K256" s="278"/>
      <c r="L256" s="148"/>
      <c r="M256" s="150"/>
      <c r="N256" s="151"/>
      <c r="O256" s="151"/>
      <c r="P256" s="151"/>
      <c r="Q256" s="151"/>
      <c r="R256" s="151"/>
      <c r="S256" s="151"/>
      <c r="T256" s="152"/>
      <c r="AT256" s="149" t="s">
        <v>139</v>
      </c>
      <c r="AU256" s="149" t="s">
        <v>83</v>
      </c>
      <c r="AV256" s="14" t="s">
        <v>83</v>
      </c>
      <c r="AW256" s="14" t="s">
        <v>31</v>
      </c>
      <c r="AX256" s="14" t="s">
        <v>70</v>
      </c>
      <c r="AY256" s="149" t="s">
        <v>128</v>
      </c>
    </row>
    <row r="257" spans="2:51" s="14" customFormat="1" ht="12">
      <c r="B257" s="148"/>
      <c r="C257" s="278"/>
      <c r="D257" s="273" t="s">
        <v>139</v>
      </c>
      <c r="E257" s="279" t="s">
        <v>3</v>
      </c>
      <c r="F257" s="280" t="s">
        <v>318</v>
      </c>
      <c r="G257" s="278"/>
      <c r="H257" s="281">
        <v>6.38</v>
      </c>
      <c r="I257" s="258"/>
      <c r="J257" s="278"/>
      <c r="K257" s="278"/>
      <c r="L257" s="148"/>
      <c r="M257" s="150"/>
      <c r="N257" s="151"/>
      <c r="O257" s="151"/>
      <c r="P257" s="151"/>
      <c r="Q257" s="151"/>
      <c r="R257" s="151"/>
      <c r="S257" s="151"/>
      <c r="T257" s="152"/>
      <c r="AT257" s="149" t="s">
        <v>139</v>
      </c>
      <c r="AU257" s="149" t="s">
        <v>83</v>
      </c>
      <c r="AV257" s="14" t="s">
        <v>83</v>
      </c>
      <c r="AW257" s="14" t="s">
        <v>31</v>
      </c>
      <c r="AX257" s="14" t="s">
        <v>70</v>
      </c>
      <c r="AY257" s="149" t="s">
        <v>128</v>
      </c>
    </row>
    <row r="258" spans="2:51" s="14" customFormat="1" ht="12">
      <c r="B258" s="148"/>
      <c r="C258" s="278"/>
      <c r="D258" s="273" t="s">
        <v>139</v>
      </c>
      <c r="E258" s="279" t="s">
        <v>3</v>
      </c>
      <c r="F258" s="280" t="s">
        <v>319</v>
      </c>
      <c r="G258" s="278"/>
      <c r="H258" s="281">
        <v>17.1</v>
      </c>
      <c r="I258" s="258"/>
      <c r="J258" s="278"/>
      <c r="K258" s="278"/>
      <c r="L258" s="148"/>
      <c r="M258" s="150"/>
      <c r="N258" s="151"/>
      <c r="O258" s="151"/>
      <c r="P258" s="151"/>
      <c r="Q258" s="151"/>
      <c r="R258" s="151"/>
      <c r="S258" s="151"/>
      <c r="T258" s="152"/>
      <c r="AT258" s="149" t="s">
        <v>139</v>
      </c>
      <c r="AU258" s="149" t="s">
        <v>83</v>
      </c>
      <c r="AV258" s="14" t="s">
        <v>83</v>
      </c>
      <c r="AW258" s="14" t="s">
        <v>31</v>
      </c>
      <c r="AX258" s="14" t="s">
        <v>70</v>
      </c>
      <c r="AY258" s="149" t="s">
        <v>128</v>
      </c>
    </row>
    <row r="259" spans="2:51" s="14" customFormat="1" ht="12">
      <c r="B259" s="148"/>
      <c r="C259" s="278"/>
      <c r="D259" s="273" t="s">
        <v>139</v>
      </c>
      <c r="E259" s="279" t="s">
        <v>3</v>
      </c>
      <c r="F259" s="280" t="s">
        <v>320</v>
      </c>
      <c r="G259" s="278"/>
      <c r="H259" s="281">
        <v>3.4</v>
      </c>
      <c r="I259" s="258"/>
      <c r="J259" s="278"/>
      <c r="K259" s="278"/>
      <c r="L259" s="148"/>
      <c r="M259" s="150"/>
      <c r="N259" s="151"/>
      <c r="O259" s="151"/>
      <c r="P259" s="151"/>
      <c r="Q259" s="151"/>
      <c r="R259" s="151"/>
      <c r="S259" s="151"/>
      <c r="T259" s="152"/>
      <c r="AT259" s="149" t="s">
        <v>139</v>
      </c>
      <c r="AU259" s="149" t="s">
        <v>83</v>
      </c>
      <c r="AV259" s="14" t="s">
        <v>83</v>
      </c>
      <c r="AW259" s="14" t="s">
        <v>31</v>
      </c>
      <c r="AX259" s="14" t="s">
        <v>70</v>
      </c>
      <c r="AY259" s="149" t="s">
        <v>128</v>
      </c>
    </row>
    <row r="260" spans="2:51" s="14" customFormat="1" ht="12">
      <c r="B260" s="148"/>
      <c r="C260" s="278"/>
      <c r="D260" s="273" t="s">
        <v>139</v>
      </c>
      <c r="E260" s="279" t="s">
        <v>3</v>
      </c>
      <c r="F260" s="280" t="s">
        <v>321</v>
      </c>
      <c r="G260" s="278"/>
      <c r="H260" s="281">
        <v>6.76</v>
      </c>
      <c r="I260" s="258"/>
      <c r="J260" s="278"/>
      <c r="K260" s="278"/>
      <c r="L260" s="148"/>
      <c r="M260" s="150"/>
      <c r="N260" s="151"/>
      <c r="O260" s="151"/>
      <c r="P260" s="151"/>
      <c r="Q260" s="151"/>
      <c r="R260" s="151"/>
      <c r="S260" s="151"/>
      <c r="T260" s="152"/>
      <c r="AT260" s="149" t="s">
        <v>139</v>
      </c>
      <c r="AU260" s="149" t="s">
        <v>83</v>
      </c>
      <c r="AV260" s="14" t="s">
        <v>83</v>
      </c>
      <c r="AW260" s="14" t="s">
        <v>31</v>
      </c>
      <c r="AX260" s="14" t="s">
        <v>70</v>
      </c>
      <c r="AY260" s="149" t="s">
        <v>128</v>
      </c>
    </row>
    <row r="261" spans="2:51" s="14" customFormat="1" ht="12">
      <c r="B261" s="148"/>
      <c r="C261" s="278"/>
      <c r="D261" s="273" t="s">
        <v>139</v>
      </c>
      <c r="E261" s="279" t="s">
        <v>3</v>
      </c>
      <c r="F261" s="280" t="s">
        <v>322</v>
      </c>
      <c r="G261" s="278"/>
      <c r="H261" s="281">
        <v>5.88</v>
      </c>
      <c r="I261" s="258"/>
      <c r="J261" s="278"/>
      <c r="K261" s="278"/>
      <c r="L261" s="148"/>
      <c r="M261" s="150"/>
      <c r="N261" s="151"/>
      <c r="O261" s="151"/>
      <c r="P261" s="151"/>
      <c r="Q261" s="151"/>
      <c r="R261" s="151"/>
      <c r="S261" s="151"/>
      <c r="T261" s="152"/>
      <c r="AT261" s="149" t="s">
        <v>139</v>
      </c>
      <c r="AU261" s="149" t="s">
        <v>83</v>
      </c>
      <c r="AV261" s="14" t="s">
        <v>83</v>
      </c>
      <c r="AW261" s="14" t="s">
        <v>31</v>
      </c>
      <c r="AX261" s="14" t="s">
        <v>70</v>
      </c>
      <c r="AY261" s="149" t="s">
        <v>128</v>
      </c>
    </row>
    <row r="262" spans="2:51" s="14" customFormat="1" ht="12">
      <c r="B262" s="148"/>
      <c r="C262" s="278"/>
      <c r="D262" s="273" t="s">
        <v>139</v>
      </c>
      <c r="E262" s="279" t="s">
        <v>3</v>
      </c>
      <c r="F262" s="280" t="s">
        <v>323</v>
      </c>
      <c r="G262" s="278"/>
      <c r="H262" s="281">
        <v>5.78</v>
      </c>
      <c r="I262" s="258"/>
      <c r="J262" s="278"/>
      <c r="K262" s="278"/>
      <c r="L262" s="148"/>
      <c r="M262" s="150"/>
      <c r="N262" s="151"/>
      <c r="O262" s="151"/>
      <c r="P262" s="151"/>
      <c r="Q262" s="151"/>
      <c r="R262" s="151"/>
      <c r="S262" s="151"/>
      <c r="T262" s="152"/>
      <c r="AT262" s="149" t="s">
        <v>139</v>
      </c>
      <c r="AU262" s="149" t="s">
        <v>83</v>
      </c>
      <c r="AV262" s="14" t="s">
        <v>83</v>
      </c>
      <c r="AW262" s="14" t="s">
        <v>31</v>
      </c>
      <c r="AX262" s="14" t="s">
        <v>70</v>
      </c>
      <c r="AY262" s="149" t="s">
        <v>128</v>
      </c>
    </row>
    <row r="263" spans="2:51" s="14" customFormat="1" ht="12">
      <c r="B263" s="148"/>
      <c r="C263" s="278"/>
      <c r="D263" s="273" t="s">
        <v>139</v>
      </c>
      <c r="E263" s="279" t="s">
        <v>3</v>
      </c>
      <c r="F263" s="280" t="s">
        <v>324</v>
      </c>
      <c r="G263" s="278"/>
      <c r="H263" s="281">
        <v>6.34</v>
      </c>
      <c r="I263" s="258"/>
      <c r="J263" s="278"/>
      <c r="K263" s="278"/>
      <c r="L263" s="148"/>
      <c r="M263" s="150"/>
      <c r="N263" s="151"/>
      <c r="O263" s="151"/>
      <c r="P263" s="151"/>
      <c r="Q263" s="151"/>
      <c r="R263" s="151"/>
      <c r="S263" s="151"/>
      <c r="T263" s="152"/>
      <c r="AT263" s="149" t="s">
        <v>139</v>
      </c>
      <c r="AU263" s="149" t="s">
        <v>83</v>
      </c>
      <c r="AV263" s="14" t="s">
        <v>83</v>
      </c>
      <c r="AW263" s="14" t="s">
        <v>31</v>
      </c>
      <c r="AX263" s="14" t="s">
        <v>70</v>
      </c>
      <c r="AY263" s="149" t="s">
        <v>128</v>
      </c>
    </row>
    <row r="264" spans="2:51" s="13" customFormat="1" ht="12">
      <c r="B264" s="143"/>
      <c r="C264" s="275"/>
      <c r="D264" s="273" t="s">
        <v>139</v>
      </c>
      <c r="E264" s="276" t="s">
        <v>3</v>
      </c>
      <c r="F264" s="277" t="s">
        <v>233</v>
      </c>
      <c r="G264" s="275"/>
      <c r="H264" s="276" t="s">
        <v>3</v>
      </c>
      <c r="I264" s="257"/>
      <c r="J264" s="275"/>
      <c r="K264" s="275"/>
      <c r="L264" s="143"/>
      <c r="M264" s="145"/>
      <c r="N264" s="146"/>
      <c r="O264" s="146"/>
      <c r="P264" s="146"/>
      <c r="Q264" s="146"/>
      <c r="R264" s="146"/>
      <c r="S264" s="146"/>
      <c r="T264" s="147"/>
      <c r="AT264" s="144" t="s">
        <v>139</v>
      </c>
      <c r="AU264" s="144" t="s">
        <v>83</v>
      </c>
      <c r="AV264" s="13" t="s">
        <v>77</v>
      </c>
      <c r="AW264" s="13" t="s">
        <v>31</v>
      </c>
      <c r="AX264" s="13" t="s">
        <v>70</v>
      </c>
      <c r="AY264" s="144" t="s">
        <v>128</v>
      </c>
    </row>
    <row r="265" spans="2:51" s="14" customFormat="1" ht="12">
      <c r="B265" s="148"/>
      <c r="C265" s="278"/>
      <c r="D265" s="273" t="s">
        <v>139</v>
      </c>
      <c r="E265" s="279" t="s">
        <v>3</v>
      </c>
      <c r="F265" s="280" t="s">
        <v>325</v>
      </c>
      <c r="G265" s="278"/>
      <c r="H265" s="281">
        <v>6.68</v>
      </c>
      <c r="I265" s="258"/>
      <c r="J265" s="278"/>
      <c r="K265" s="278"/>
      <c r="L265" s="148"/>
      <c r="M265" s="150"/>
      <c r="N265" s="151"/>
      <c r="O265" s="151"/>
      <c r="P265" s="151"/>
      <c r="Q265" s="151"/>
      <c r="R265" s="151"/>
      <c r="S265" s="151"/>
      <c r="T265" s="152"/>
      <c r="AT265" s="149" t="s">
        <v>139</v>
      </c>
      <c r="AU265" s="149" t="s">
        <v>83</v>
      </c>
      <c r="AV265" s="14" t="s">
        <v>83</v>
      </c>
      <c r="AW265" s="14" t="s">
        <v>31</v>
      </c>
      <c r="AX265" s="14" t="s">
        <v>70</v>
      </c>
      <c r="AY265" s="149" t="s">
        <v>128</v>
      </c>
    </row>
    <row r="266" spans="2:51" s="14" customFormat="1" ht="12">
      <c r="B266" s="148"/>
      <c r="C266" s="278"/>
      <c r="D266" s="273" t="s">
        <v>139</v>
      </c>
      <c r="E266" s="279" t="s">
        <v>3</v>
      </c>
      <c r="F266" s="280" t="s">
        <v>326</v>
      </c>
      <c r="G266" s="278"/>
      <c r="H266" s="281">
        <v>6.58</v>
      </c>
      <c r="I266" s="258"/>
      <c r="J266" s="278"/>
      <c r="K266" s="278"/>
      <c r="L266" s="148"/>
      <c r="M266" s="150"/>
      <c r="N266" s="151"/>
      <c r="O266" s="151"/>
      <c r="P266" s="151"/>
      <c r="Q266" s="151"/>
      <c r="R266" s="151"/>
      <c r="S266" s="151"/>
      <c r="T266" s="152"/>
      <c r="AT266" s="149" t="s">
        <v>139</v>
      </c>
      <c r="AU266" s="149" t="s">
        <v>83</v>
      </c>
      <c r="AV266" s="14" t="s">
        <v>83</v>
      </c>
      <c r="AW266" s="14" t="s">
        <v>31</v>
      </c>
      <c r="AX266" s="14" t="s">
        <v>70</v>
      </c>
      <c r="AY266" s="149" t="s">
        <v>128</v>
      </c>
    </row>
    <row r="267" spans="2:51" s="14" customFormat="1" ht="12">
      <c r="B267" s="148"/>
      <c r="C267" s="278"/>
      <c r="D267" s="273" t="s">
        <v>139</v>
      </c>
      <c r="E267" s="279" t="s">
        <v>3</v>
      </c>
      <c r="F267" s="280" t="s">
        <v>327</v>
      </c>
      <c r="G267" s="278"/>
      <c r="H267" s="281">
        <v>6.48</v>
      </c>
      <c r="I267" s="258"/>
      <c r="J267" s="278"/>
      <c r="K267" s="278"/>
      <c r="L267" s="148"/>
      <c r="M267" s="150"/>
      <c r="N267" s="151"/>
      <c r="O267" s="151"/>
      <c r="P267" s="151"/>
      <c r="Q267" s="151"/>
      <c r="R267" s="151"/>
      <c r="S267" s="151"/>
      <c r="T267" s="152"/>
      <c r="AT267" s="149" t="s">
        <v>139</v>
      </c>
      <c r="AU267" s="149" t="s">
        <v>83</v>
      </c>
      <c r="AV267" s="14" t="s">
        <v>83</v>
      </c>
      <c r="AW267" s="14" t="s">
        <v>31</v>
      </c>
      <c r="AX267" s="14" t="s">
        <v>70</v>
      </c>
      <c r="AY267" s="149" t="s">
        <v>128</v>
      </c>
    </row>
    <row r="268" spans="2:51" s="14" customFormat="1" ht="12">
      <c r="B268" s="148"/>
      <c r="C268" s="278"/>
      <c r="D268" s="273" t="s">
        <v>139</v>
      </c>
      <c r="E268" s="279" t="s">
        <v>3</v>
      </c>
      <c r="F268" s="280" t="s">
        <v>328</v>
      </c>
      <c r="G268" s="278"/>
      <c r="H268" s="281">
        <v>4.9</v>
      </c>
      <c r="I268" s="258"/>
      <c r="J268" s="278"/>
      <c r="K268" s="278"/>
      <c r="L268" s="148"/>
      <c r="M268" s="150"/>
      <c r="N268" s="151"/>
      <c r="O268" s="151"/>
      <c r="P268" s="151"/>
      <c r="Q268" s="151"/>
      <c r="R268" s="151"/>
      <c r="S268" s="151"/>
      <c r="T268" s="152"/>
      <c r="AT268" s="149" t="s">
        <v>139</v>
      </c>
      <c r="AU268" s="149" t="s">
        <v>83</v>
      </c>
      <c r="AV268" s="14" t="s">
        <v>83</v>
      </c>
      <c r="AW268" s="14" t="s">
        <v>31</v>
      </c>
      <c r="AX268" s="14" t="s">
        <v>70</v>
      </c>
      <c r="AY268" s="149" t="s">
        <v>128</v>
      </c>
    </row>
    <row r="269" spans="2:51" s="14" customFormat="1" ht="12">
      <c r="B269" s="148"/>
      <c r="C269" s="278"/>
      <c r="D269" s="273" t="s">
        <v>139</v>
      </c>
      <c r="E269" s="279" t="s">
        <v>3</v>
      </c>
      <c r="F269" s="280" t="s">
        <v>329</v>
      </c>
      <c r="G269" s="278"/>
      <c r="H269" s="281">
        <v>6.36</v>
      </c>
      <c r="I269" s="258"/>
      <c r="J269" s="278"/>
      <c r="K269" s="278"/>
      <c r="L269" s="148"/>
      <c r="M269" s="150"/>
      <c r="N269" s="151"/>
      <c r="O269" s="151"/>
      <c r="P269" s="151"/>
      <c r="Q269" s="151"/>
      <c r="R269" s="151"/>
      <c r="S269" s="151"/>
      <c r="T269" s="152"/>
      <c r="AT269" s="149" t="s">
        <v>139</v>
      </c>
      <c r="AU269" s="149" t="s">
        <v>83</v>
      </c>
      <c r="AV269" s="14" t="s">
        <v>83</v>
      </c>
      <c r="AW269" s="14" t="s">
        <v>31</v>
      </c>
      <c r="AX269" s="14" t="s">
        <v>70</v>
      </c>
      <c r="AY269" s="149" t="s">
        <v>128</v>
      </c>
    </row>
    <row r="270" spans="2:51" s="13" customFormat="1" ht="12">
      <c r="B270" s="143"/>
      <c r="C270" s="275"/>
      <c r="D270" s="273" t="s">
        <v>139</v>
      </c>
      <c r="E270" s="276" t="s">
        <v>3</v>
      </c>
      <c r="F270" s="277" t="s">
        <v>239</v>
      </c>
      <c r="G270" s="275"/>
      <c r="H270" s="276" t="s">
        <v>3</v>
      </c>
      <c r="I270" s="257"/>
      <c r="J270" s="275"/>
      <c r="K270" s="275"/>
      <c r="L270" s="143"/>
      <c r="M270" s="145"/>
      <c r="N270" s="146"/>
      <c r="O270" s="146"/>
      <c r="P270" s="146"/>
      <c r="Q270" s="146"/>
      <c r="R270" s="146"/>
      <c r="S270" s="146"/>
      <c r="T270" s="147"/>
      <c r="AT270" s="144" t="s">
        <v>139</v>
      </c>
      <c r="AU270" s="144" t="s">
        <v>83</v>
      </c>
      <c r="AV270" s="13" t="s">
        <v>77</v>
      </c>
      <c r="AW270" s="13" t="s">
        <v>31</v>
      </c>
      <c r="AX270" s="13" t="s">
        <v>70</v>
      </c>
      <c r="AY270" s="144" t="s">
        <v>128</v>
      </c>
    </row>
    <row r="271" spans="2:51" s="14" customFormat="1" ht="12">
      <c r="B271" s="148"/>
      <c r="C271" s="278"/>
      <c r="D271" s="273" t="s">
        <v>139</v>
      </c>
      <c r="E271" s="279" t="s">
        <v>3</v>
      </c>
      <c r="F271" s="280" t="s">
        <v>330</v>
      </c>
      <c r="G271" s="278"/>
      <c r="H271" s="281">
        <v>6.12</v>
      </c>
      <c r="I271" s="258"/>
      <c r="J271" s="278"/>
      <c r="K271" s="278"/>
      <c r="L271" s="148"/>
      <c r="M271" s="150"/>
      <c r="N271" s="151"/>
      <c r="O271" s="151"/>
      <c r="P271" s="151"/>
      <c r="Q271" s="151"/>
      <c r="R271" s="151"/>
      <c r="S271" s="151"/>
      <c r="T271" s="152"/>
      <c r="AT271" s="149" t="s">
        <v>139</v>
      </c>
      <c r="AU271" s="149" t="s">
        <v>83</v>
      </c>
      <c r="AV271" s="14" t="s">
        <v>83</v>
      </c>
      <c r="AW271" s="14" t="s">
        <v>31</v>
      </c>
      <c r="AX271" s="14" t="s">
        <v>70</v>
      </c>
      <c r="AY271" s="149" t="s">
        <v>128</v>
      </c>
    </row>
    <row r="272" spans="2:51" s="14" customFormat="1" ht="12">
      <c r="B272" s="148"/>
      <c r="C272" s="278"/>
      <c r="D272" s="273" t="s">
        <v>139</v>
      </c>
      <c r="E272" s="279" t="s">
        <v>3</v>
      </c>
      <c r="F272" s="280" t="s">
        <v>331</v>
      </c>
      <c r="G272" s="278"/>
      <c r="H272" s="281">
        <v>6.1</v>
      </c>
      <c r="I272" s="258"/>
      <c r="J272" s="278"/>
      <c r="K272" s="278"/>
      <c r="L272" s="148"/>
      <c r="M272" s="150"/>
      <c r="N272" s="151"/>
      <c r="O272" s="151"/>
      <c r="P272" s="151"/>
      <c r="Q272" s="151"/>
      <c r="R272" s="151"/>
      <c r="S272" s="151"/>
      <c r="T272" s="152"/>
      <c r="AT272" s="149" t="s">
        <v>139</v>
      </c>
      <c r="AU272" s="149" t="s">
        <v>83</v>
      </c>
      <c r="AV272" s="14" t="s">
        <v>83</v>
      </c>
      <c r="AW272" s="14" t="s">
        <v>31</v>
      </c>
      <c r="AX272" s="14" t="s">
        <v>70</v>
      </c>
      <c r="AY272" s="149" t="s">
        <v>128</v>
      </c>
    </row>
    <row r="273" spans="2:51" s="14" customFormat="1" ht="12">
      <c r="B273" s="148"/>
      <c r="C273" s="278"/>
      <c r="D273" s="273" t="s">
        <v>139</v>
      </c>
      <c r="E273" s="279" t="s">
        <v>3</v>
      </c>
      <c r="F273" s="280" t="s">
        <v>332</v>
      </c>
      <c r="G273" s="278"/>
      <c r="H273" s="281">
        <v>5.22</v>
      </c>
      <c r="I273" s="258"/>
      <c r="J273" s="278"/>
      <c r="K273" s="278"/>
      <c r="L273" s="148"/>
      <c r="M273" s="150"/>
      <c r="N273" s="151"/>
      <c r="O273" s="151"/>
      <c r="P273" s="151"/>
      <c r="Q273" s="151"/>
      <c r="R273" s="151"/>
      <c r="S273" s="151"/>
      <c r="T273" s="152"/>
      <c r="AT273" s="149" t="s">
        <v>139</v>
      </c>
      <c r="AU273" s="149" t="s">
        <v>83</v>
      </c>
      <c r="AV273" s="14" t="s">
        <v>83</v>
      </c>
      <c r="AW273" s="14" t="s">
        <v>31</v>
      </c>
      <c r="AX273" s="14" t="s">
        <v>70</v>
      </c>
      <c r="AY273" s="149" t="s">
        <v>128</v>
      </c>
    </row>
    <row r="274" spans="2:51" s="14" customFormat="1" ht="12">
      <c r="B274" s="148"/>
      <c r="C274" s="278"/>
      <c r="D274" s="273" t="s">
        <v>139</v>
      </c>
      <c r="E274" s="279" t="s">
        <v>3</v>
      </c>
      <c r="F274" s="280" t="s">
        <v>333</v>
      </c>
      <c r="G274" s="278"/>
      <c r="H274" s="281">
        <v>5.7</v>
      </c>
      <c r="I274" s="258"/>
      <c r="J274" s="278"/>
      <c r="K274" s="278"/>
      <c r="L274" s="148"/>
      <c r="M274" s="150"/>
      <c r="N274" s="151"/>
      <c r="O274" s="151"/>
      <c r="P274" s="151"/>
      <c r="Q274" s="151"/>
      <c r="R274" s="151"/>
      <c r="S274" s="151"/>
      <c r="T274" s="152"/>
      <c r="AT274" s="149" t="s">
        <v>139</v>
      </c>
      <c r="AU274" s="149" t="s">
        <v>83</v>
      </c>
      <c r="AV274" s="14" t="s">
        <v>83</v>
      </c>
      <c r="AW274" s="14" t="s">
        <v>31</v>
      </c>
      <c r="AX274" s="14" t="s">
        <v>70</v>
      </c>
      <c r="AY274" s="149" t="s">
        <v>128</v>
      </c>
    </row>
    <row r="275" spans="2:51" s="14" customFormat="1" ht="12">
      <c r="B275" s="148"/>
      <c r="C275" s="278"/>
      <c r="D275" s="273" t="s">
        <v>139</v>
      </c>
      <c r="E275" s="279" t="s">
        <v>3</v>
      </c>
      <c r="F275" s="280" t="s">
        <v>334</v>
      </c>
      <c r="G275" s="278"/>
      <c r="H275" s="281">
        <v>11.52</v>
      </c>
      <c r="I275" s="258"/>
      <c r="J275" s="278"/>
      <c r="K275" s="278"/>
      <c r="L275" s="148"/>
      <c r="M275" s="150"/>
      <c r="N275" s="151"/>
      <c r="O275" s="151"/>
      <c r="P275" s="151"/>
      <c r="Q275" s="151"/>
      <c r="R275" s="151"/>
      <c r="S275" s="151"/>
      <c r="T275" s="152"/>
      <c r="AT275" s="149" t="s">
        <v>139</v>
      </c>
      <c r="AU275" s="149" t="s">
        <v>83</v>
      </c>
      <c r="AV275" s="14" t="s">
        <v>83</v>
      </c>
      <c r="AW275" s="14" t="s">
        <v>31</v>
      </c>
      <c r="AX275" s="14" t="s">
        <v>70</v>
      </c>
      <c r="AY275" s="149" t="s">
        <v>128</v>
      </c>
    </row>
    <row r="276" spans="2:51" s="14" customFormat="1" ht="12">
      <c r="B276" s="148"/>
      <c r="C276" s="278"/>
      <c r="D276" s="273" t="s">
        <v>139</v>
      </c>
      <c r="E276" s="279" t="s">
        <v>3</v>
      </c>
      <c r="F276" s="280" t="s">
        <v>335</v>
      </c>
      <c r="G276" s="278"/>
      <c r="H276" s="281">
        <v>12.24</v>
      </c>
      <c r="I276" s="258"/>
      <c r="J276" s="278"/>
      <c r="K276" s="278"/>
      <c r="L276" s="148"/>
      <c r="M276" s="150"/>
      <c r="N276" s="151"/>
      <c r="O276" s="151"/>
      <c r="P276" s="151"/>
      <c r="Q276" s="151"/>
      <c r="R276" s="151"/>
      <c r="S276" s="151"/>
      <c r="T276" s="152"/>
      <c r="AT276" s="149" t="s">
        <v>139</v>
      </c>
      <c r="AU276" s="149" t="s">
        <v>83</v>
      </c>
      <c r="AV276" s="14" t="s">
        <v>83</v>
      </c>
      <c r="AW276" s="14" t="s">
        <v>31</v>
      </c>
      <c r="AX276" s="14" t="s">
        <v>70</v>
      </c>
      <c r="AY276" s="149" t="s">
        <v>128</v>
      </c>
    </row>
    <row r="277" spans="2:51" s="14" customFormat="1" ht="12">
      <c r="B277" s="148"/>
      <c r="C277" s="278"/>
      <c r="D277" s="273" t="s">
        <v>139</v>
      </c>
      <c r="E277" s="279" t="s">
        <v>3</v>
      </c>
      <c r="F277" s="280" t="s">
        <v>336</v>
      </c>
      <c r="G277" s="278"/>
      <c r="H277" s="281">
        <v>38.4</v>
      </c>
      <c r="I277" s="258"/>
      <c r="J277" s="278"/>
      <c r="K277" s="278"/>
      <c r="L277" s="148"/>
      <c r="M277" s="150"/>
      <c r="N277" s="151"/>
      <c r="O277" s="151"/>
      <c r="P277" s="151"/>
      <c r="Q277" s="151"/>
      <c r="R277" s="151"/>
      <c r="S277" s="151"/>
      <c r="T277" s="152"/>
      <c r="AT277" s="149" t="s">
        <v>139</v>
      </c>
      <c r="AU277" s="149" t="s">
        <v>83</v>
      </c>
      <c r="AV277" s="14" t="s">
        <v>83</v>
      </c>
      <c r="AW277" s="14" t="s">
        <v>31</v>
      </c>
      <c r="AX277" s="14" t="s">
        <v>70</v>
      </c>
      <c r="AY277" s="149" t="s">
        <v>128</v>
      </c>
    </row>
    <row r="278" spans="2:51" s="14" customFormat="1" ht="12">
      <c r="B278" s="148"/>
      <c r="C278" s="278"/>
      <c r="D278" s="273" t="s">
        <v>139</v>
      </c>
      <c r="E278" s="279" t="s">
        <v>3</v>
      </c>
      <c r="F278" s="280" t="s">
        <v>337</v>
      </c>
      <c r="G278" s="278"/>
      <c r="H278" s="281">
        <v>15.08</v>
      </c>
      <c r="I278" s="258"/>
      <c r="J278" s="278"/>
      <c r="K278" s="278"/>
      <c r="L278" s="148"/>
      <c r="M278" s="150"/>
      <c r="N278" s="151"/>
      <c r="O278" s="151"/>
      <c r="P278" s="151"/>
      <c r="Q278" s="151"/>
      <c r="R278" s="151"/>
      <c r="S278" s="151"/>
      <c r="T278" s="152"/>
      <c r="AT278" s="149" t="s">
        <v>139</v>
      </c>
      <c r="AU278" s="149" t="s">
        <v>83</v>
      </c>
      <c r="AV278" s="14" t="s">
        <v>83</v>
      </c>
      <c r="AW278" s="14" t="s">
        <v>31</v>
      </c>
      <c r="AX278" s="14" t="s">
        <v>70</v>
      </c>
      <c r="AY278" s="149" t="s">
        <v>128</v>
      </c>
    </row>
    <row r="279" spans="2:51" s="14" customFormat="1" ht="12">
      <c r="B279" s="148"/>
      <c r="C279" s="278"/>
      <c r="D279" s="273" t="s">
        <v>139</v>
      </c>
      <c r="E279" s="279" t="s">
        <v>3</v>
      </c>
      <c r="F279" s="280" t="s">
        <v>338</v>
      </c>
      <c r="G279" s="278"/>
      <c r="H279" s="281">
        <v>59.84</v>
      </c>
      <c r="I279" s="258"/>
      <c r="J279" s="278"/>
      <c r="K279" s="278"/>
      <c r="L279" s="148"/>
      <c r="M279" s="150"/>
      <c r="N279" s="151"/>
      <c r="O279" s="151"/>
      <c r="P279" s="151"/>
      <c r="Q279" s="151"/>
      <c r="R279" s="151"/>
      <c r="S279" s="151"/>
      <c r="T279" s="152"/>
      <c r="AT279" s="149" t="s">
        <v>139</v>
      </c>
      <c r="AU279" s="149" t="s">
        <v>83</v>
      </c>
      <c r="AV279" s="14" t="s">
        <v>83</v>
      </c>
      <c r="AW279" s="14" t="s">
        <v>31</v>
      </c>
      <c r="AX279" s="14" t="s">
        <v>70</v>
      </c>
      <c r="AY279" s="149" t="s">
        <v>128</v>
      </c>
    </row>
    <row r="280" spans="2:51" s="14" customFormat="1" ht="12">
      <c r="B280" s="148"/>
      <c r="C280" s="278"/>
      <c r="D280" s="273" t="s">
        <v>139</v>
      </c>
      <c r="E280" s="279" t="s">
        <v>3</v>
      </c>
      <c r="F280" s="280" t="s">
        <v>339</v>
      </c>
      <c r="G280" s="278"/>
      <c r="H280" s="281">
        <v>15.78</v>
      </c>
      <c r="I280" s="258"/>
      <c r="J280" s="278"/>
      <c r="K280" s="278"/>
      <c r="L280" s="148"/>
      <c r="M280" s="150"/>
      <c r="N280" s="151"/>
      <c r="O280" s="151"/>
      <c r="P280" s="151"/>
      <c r="Q280" s="151"/>
      <c r="R280" s="151"/>
      <c r="S280" s="151"/>
      <c r="T280" s="152"/>
      <c r="AT280" s="149" t="s">
        <v>139</v>
      </c>
      <c r="AU280" s="149" t="s">
        <v>83</v>
      </c>
      <c r="AV280" s="14" t="s">
        <v>83</v>
      </c>
      <c r="AW280" s="14" t="s">
        <v>31</v>
      </c>
      <c r="AX280" s="14" t="s">
        <v>70</v>
      </c>
      <c r="AY280" s="149" t="s">
        <v>128</v>
      </c>
    </row>
    <row r="281" spans="2:51" s="14" customFormat="1" ht="12">
      <c r="B281" s="148"/>
      <c r="C281" s="278"/>
      <c r="D281" s="273" t="s">
        <v>139</v>
      </c>
      <c r="E281" s="279" t="s">
        <v>3</v>
      </c>
      <c r="F281" s="280" t="s">
        <v>340</v>
      </c>
      <c r="G281" s="278"/>
      <c r="H281" s="281">
        <v>13.75</v>
      </c>
      <c r="I281" s="258"/>
      <c r="J281" s="278"/>
      <c r="K281" s="278"/>
      <c r="L281" s="148"/>
      <c r="M281" s="150"/>
      <c r="N281" s="151"/>
      <c r="O281" s="151"/>
      <c r="P281" s="151"/>
      <c r="Q281" s="151"/>
      <c r="R281" s="151"/>
      <c r="S281" s="151"/>
      <c r="T281" s="152"/>
      <c r="AT281" s="149" t="s">
        <v>139</v>
      </c>
      <c r="AU281" s="149" t="s">
        <v>83</v>
      </c>
      <c r="AV281" s="14" t="s">
        <v>83</v>
      </c>
      <c r="AW281" s="14" t="s">
        <v>31</v>
      </c>
      <c r="AX281" s="14" t="s">
        <v>70</v>
      </c>
      <c r="AY281" s="149" t="s">
        <v>128</v>
      </c>
    </row>
    <row r="282" spans="2:51" s="14" customFormat="1" ht="12">
      <c r="B282" s="148"/>
      <c r="C282" s="278"/>
      <c r="D282" s="273" t="s">
        <v>139</v>
      </c>
      <c r="E282" s="279" t="s">
        <v>3</v>
      </c>
      <c r="F282" s="280" t="s">
        <v>341</v>
      </c>
      <c r="G282" s="278"/>
      <c r="H282" s="281">
        <v>10.48</v>
      </c>
      <c r="I282" s="258"/>
      <c r="J282" s="278"/>
      <c r="K282" s="278"/>
      <c r="L282" s="148"/>
      <c r="M282" s="150"/>
      <c r="N282" s="151"/>
      <c r="O282" s="151"/>
      <c r="P282" s="151"/>
      <c r="Q282" s="151"/>
      <c r="R282" s="151"/>
      <c r="S282" s="151"/>
      <c r="T282" s="152"/>
      <c r="AT282" s="149" t="s">
        <v>139</v>
      </c>
      <c r="AU282" s="149" t="s">
        <v>83</v>
      </c>
      <c r="AV282" s="14" t="s">
        <v>83</v>
      </c>
      <c r="AW282" s="14" t="s">
        <v>31</v>
      </c>
      <c r="AX282" s="14" t="s">
        <v>70</v>
      </c>
      <c r="AY282" s="149" t="s">
        <v>128</v>
      </c>
    </row>
    <row r="283" spans="2:51" s="13" customFormat="1" ht="12">
      <c r="B283" s="143"/>
      <c r="C283" s="275"/>
      <c r="D283" s="273" t="s">
        <v>139</v>
      </c>
      <c r="E283" s="276" t="s">
        <v>3</v>
      </c>
      <c r="F283" s="277" t="s">
        <v>266</v>
      </c>
      <c r="G283" s="275"/>
      <c r="H283" s="276" t="s">
        <v>3</v>
      </c>
      <c r="I283" s="257"/>
      <c r="J283" s="275"/>
      <c r="K283" s="275"/>
      <c r="L283" s="143"/>
      <c r="M283" s="145"/>
      <c r="N283" s="146"/>
      <c r="O283" s="146"/>
      <c r="P283" s="146"/>
      <c r="Q283" s="146"/>
      <c r="R283" s="146"/>
      <c r="S283" s="146"/>
      <c r="T283" s="147"/>
      <c r="AT283" s="144" t="s">
        <v>139</v>
      </c>
      <c r="AU283" s="144" t="s">
        <v>83</v>
      </c>
      <c r="AV283" s="13" t="s">
        <v>77</v>
      </c>
      <c r="AW283" s="13" t="s">
        <v>31</v>
      </c>
      <c r="AX283" s="13" t="s">
        <v>70</v>
      </c>
      <c r="AY283" s="144" t="s">
        <v>128</v>
      </c>
    </row>
    <row r="284" spans="2:51" s="14" customFormat="1" ht="12">
      <c r="B284" s="148"/>
      <c r="C284" s="278"/>
      <c r="D284" s="273" t="s">
        <v>139</v>
      </c>
      <c r="E284" s="279" t="s">
        <v>3</v>
      </c>
      <c r="F284" s="280" t="s">
        <v>342</v>
      </c>
      <c r="G284" s="278"/>
      <c r="H284" s="281">
        <v>9.64</v>
      </c>
      <c r="I284" s="258"/>
      <c r="J284" s="278"/>
      <c r="K284" s="278"/>
      <c r="L284" s="148"/>
      <c r="M284" s="150"/>
      <c r="N284" s="151"/>
      <c r="O284" s="151"/>
      <c r="P284" s="151"/>
      <c r="Q284" s="151"/>
      <c r="R284" s="151"/>
      <c r="S284" s="151"/>
      <c r="T284" s="152"/>
      <c r="AT284" s="149" t="s">
        <v>139</v>
      </c>
      <c r="AU284" s="149" t="s">
        <v>83</v>
      </c>
      <c r="AV284" s="14" t="s">
        <v>83</v>
      </c>
      <c r="AW284" s="14" t="s">
        <v>31</v>
      </c>
      <c r="AX284" s="14" t="s">
        <v>70</v>
      </c>
      <c r="AY284" s="149" t="s">
        <v>128</v>
      </c>
    </row>
    <row r="285" spans="2:51" s="14" customFormat="1" ht="12">
      <c r="B285" s="148"/>
      <c r="C285" s="278"/>
      <c r="D285" s="273" t="s">
        <v>139</v>
      </c>
      <c r="E285" s="279" t="s">
        <v>3</v>
      </c>
      <c r="F285" s="280" t="s">
        <v>343</v>
      </c>
      <c r="G285" s="278"/>
      <c r="H285" s="281">
        <v>30.2</v>
      </c>
      <c r="I285" s="258"/>
      <c r="J285" s="278"/>
      <c r="K285" s="278"/>
      <c r="L285" s="148"/>
      <c r="M285" s="150"/>
      <c r="N285" s="151"/>
      <c r="O285" s="151"/>
      <c r="P285" s="151"/>
      <c r="Q285" s="151"/>
      <c r="R285" s="151"/>
      <c r="S285" s="151"/>
      <c r="T285" s="152"/>
      <c r="AT285" s="149" t="s">
        <v>139</v>
      </c>
      <c r="AU285" s="149" t="s">
        <v>83</v>
      </c>
      <c r="AV285" s="14" t="s">
        <v>83</v>
      </c>
      <c r="AW285" s="14" t="s">
        <v>31</v>
      </c>
      <c r="AX285" s="14" t="s">
        <v>70</v>
      </c>
      <c r="AY285" s="149" t="s">
        <v>128</v>
      </c>
    </row>
    <row r="286" spans="2:51" s="14" customFormat="1" ht="12">
      <c r="B286" s="148"/>
      <c r="C286" s="278"/>
      <c r="D286" s="273" t="s">
        <v>139</v>
      </c>
      <c r="E286" s="279" t="s">
        <v>3</v>
      </c>
      <c r="F286" s="280" t="s">
        <v>344</v>
      </c>
      <c r="G286" s="278"/>
      <c r="H286" s="281">
        <v>23.92</v>
      </c>
      <c r="I286" s="258"/>
      <c r="J286" s="278"/>
      <c r="K286" s="278"/>
      <c r="L286" s="148"/>
      <c r="M286" s="150"/>
      <c r="N286" s="151"/>
      <c r="O286" s="151"/>
      <c r="P286" s="151"/>
      <c r="Q286" s="151"/>
      <c r="R286" s="151"/>
      <c r="S286" s="151"/>
      <c r="T286" s="152"/>
      <c r="AT286" s="149" t="s">
        <v>139</v>
      </c>
      <c r="AU286" s="149" t="s">
        <v>83</v>
      </c>
      <c r="AV286" s="14" t="s">
        <v>83</v>
      </c>
      <c r="AW286" s="14" t="s">
        <v>31</v>
      </c>
      <c r="AX286" s="14" t="s">
        <v>70</v>
      </c>
      <c r="AY286" s="149" t="s">
        <v>128</v>
      </c>
    </row>
    <row r="287" spans="2:51" s="14" customFormat="1" ht="12">
      <c r="B287" s="148"/>
      <c r="C287" s="278"/>
      <c r="D287" s="273" t="s">
        <v>139</v>
      </c>
      <c r="E287" s="279" t="s">
        <v>3</v>
      </c>
      <c r="F287" s="280" t="s">
        <v>345</v>
      </c>
      <c r="G287" s="278"/>
      <c r="H287" s="281">
        <v>12.08</v>
      </c>
      <c r="I287" s="258"/>
      <c r="J287" s="278"/>
      <c r="K287" s="278"/>
      <c r="L287" s="148"/>
      <c r="M287" s="150"/>
      <c r="N287" s="151"/>
      <c r="O287" s="151"/>
      <c r="P287" s="151"/>
      <c r="Q287" s="151"/>
      <c r="R287" s="151"/>
      <c r="S287" s="151"/>
      <c r="T287" s="152"/>
      <c r="AT287" s="149" t="s">
        <v>139</v>
      </c>
      <c r="AU287" s="149" t="s">
        <v>83</v>
      </c>
      <c r="AV287" s="14" t="s">
        <v>83</v>
      </c>
      <c r="AW287" s="14" t="s">
        <v>31</v>
      </c>
      <c r="AX287" s="14" t="s">
        <v>70</v>
      </c>
      <c r="AY287" s="149" t="s">
        <v>128</v>
      </c>
    </row>
    <row r="288" spans="2:51" s="14" customFormat="1" ht="12">
      <c r="B288" s="148"/>
      <c r="C288" s="278"/>
      <c r="D288" s="273" t="s">
        <v>139</v>
      </c>
      <c r="E288" s="279" t="s">
        <v>3</v>
      </c>
      <c r="F288" s="280" t="s">
        <v>346</v>
      </c>
      <c r="G288" s="278"/>
      <c r="H288" s="281">
        <v>6.06</v>
      </c>
      <c r="I288" s="258"/>
      <c r="J288" s="278"/>
      <c r="K288" s="278"/>
      <c r="L288" s="148"/>
      <c r="M288" s="150"/>
      <c r="N288" s="151"/>
      <c r="O288" s="151"/>
      <c r="P288" s="151"/>
      <c r="Q288" s="151"/>
      <c r="R288" s="151"/>
      <c r="S288" s="151"/>
      <c r="T288" s="152"/>
      <c r="AT288" s="149" t="s">
        <v>139</v>
      </c>
      <c r="AU288" s="149" t="s">
        <v>83</v>
      </c>
      <c r="AV288" s="14" t="s">
        <v>83</v>
      </c>
      <c r="AW288" s="14" t="s">
        <v>31</v>
      </c>
      <c r="AX288" s="14" t="s">
        <v>70</v>
      </c>
      <c r="AY288" s="149" t="s">
        <v>128</v>
      </c>
    </row>
    <row r="289" spans="2:51" s="14" customFormat="1" ht="12">
      <c r="B289" s="148"/>
      <c r="C289" s="278"/>
      <c r="D289" s="273" t="s">
        <v>139</v>
      </c>
      <c r="E289" s="279" t="s">
        <v>3</v>
      </c>
      <c r="F289" s="280" t="s">
        <v>347</v>
      </c>
      <c r="G289" s="278"/>
      <c r="H289" s="281">
        <v>18.06</v>
      </c>
      <c r="I289" s="258"/>
      <c r="J289" s="278"/>
      <c r="K289" s="278"/>
      <c r="L289" s="148"/>
      <c r="M289" s="150"/>
      <c r="N289" s="151"/>
      <c r="O289" s="151"/>
      <c r="P289" s="151"/>
      <c r="Q289" s="151"/>
      <c r="R289" s="151"/>
      <c r="S289" s="151"/>
      <c r="T289" s="152"/>
      <c r="AT289" s="149" t="s">
        <v>139</v>
      </c>
      <c r="AU289" s="149" t="s">
        <v>83</v>
      </c>
      <c r="AV289" s="14" t="s">
        <v>83</v>
      </c>
      <c r="AW289" s="14" t="s">
        <v>31</v>
      </c>
      <c r="AX289" s="14" t="s">
        <v>70</v>
      </c>
      <c r="AY289" s="149" t="s">
        <v>128</v>
      </c>
    </row>
    <row r="290" spans="2:51" s="14" customFormat="1" ht="12">
      <c r="B290" s="148"/>
      <c r="C290" s="278"/>
      <c r="D290" s="273" t="s">
        <v>139</v>
      </c>
      <c r="E290" s="279" t="s">
        <v>3</v>
      </c>
      <c r="F290" s="280" t="s">
        <v>348</v>
      </c>
      <c r="G290" s="278"/>
      <c r="H290" s="281">
        <v>24.32</v>
      </c>
      <c r="I290" s="258"/>
      <c r="J290" s="278"/>
      <c r="K290" s="278"/>
      <c r="L290" s="148"/>
      <c r="M290" s="150"/>
      <c r="N290" s="151"/>
      <c r="O290" s="151"/>
      <c r="P290" s="151"/>
      <c r="Q290" s="151"/>
      <c r="R290" s="151"/>
      <c r="S290" s="151"/>
      <c r="T290" s="152"/>
      <c r="AT290" s="149" t="s">
        <v>139</v>
      </c>
      <c r="AU290" s="149" t="s">
        <v>83</v>
      </c>
      <c r="AV290" s="14" t="s">
        <v>83</v>
      </c>
      <c r="AW290" s="14" t="s">
        <v>31</v>
      </c>
      <c r="AX290" s="14" t="s">
        <v>70</v>
      </c>
      <c r="AY290" s="149" t="s">
        <v>128</v>
      </c>
    </row>
    <row r="291" spans="2:51" s="13" customFormat="1" ht="12">
      <c r="B291" s="143"/>
      <c r="C291" s="275"/>
      <c r="D291" s="273" t="s">
        <v>139</v>
      </c>
      <c r="E291" s="276" t="s">
        <v>3</v>
      </c>
      <c r="F291" s="277" t="s">
        <v>233</v>
      </c>
      <c r="G291" s="275"/>
      <c r="H291" s="276" t="s">
        <v>3</v>
      </c>
      <c r="I291" s="257"/>
      <c r="J291" s="275"/>
      <c r="K291" s="275"/>
      <c r="L291" s="143"/>
      <c r="M291" s="145"/>
      <c r="N291" s="146"/>
      <c r="O291" s="146"/>
      <c r="P291" s="146"/>
      <c r="Q291" s="146"/>
      <c r="R291" s="146"/>
      <c r="S291" s="146"/>
      <c r="T291" s="147"/>
      <c r="AT291" s="144" t="s">
        <v>139</v>
      </c>
      <c r="AU291" s="144" t="s">
        <v>83</v>
      </c>
      <c r="AV291" s="13" t="s">
        <v>77</v>
      </c>
      <c r="AW291" s="13" t="s">
        <v>31</v>
      </c>
      <c r="AX291" s="13" t="s">
        <v>70</v>
      </c>
      <c r="AY291" s="144" t="s">
        <v>128</v>
      </c>
    </row>
    <row r="292" spans="2:51" s="14" customFormat="1" ht="12">
      <c r="B292" s="148"/>
      <c r="C292" s="278"/>
      <c r="D292" s="273" t="s">
        <v>139</v>
      </c>
      <c r="E292" s="279" t="s">
        <v>3</v>
      </c>
      <c r="F292" s="280" t="s">
        <v>349</v>
      </c>
      <c r="G292" s="278"/>
      <c r="H292" s="281">
        <v>6.77</v>
      </c>
      <c r="I292" s="258"/>
      <c r="J292" s="278"/>
      <c r="K292" s="278"/>
      <c r="L292" s="148"/>
      <c r="M292" s="150"/>
      <c r="N292" s="151"/>
      <c r="O292" s="151"/>
      <c r="P292" s="151"/>
      <c r="Q292" s="151"/>
      <c r="R292" s="151"/>
      <c r="S292" s="151"/>
      <c r="T292" s="152"/>
      <c r="AT292" s="149" t="s">
        <v>139</v>
      </c>
      <c r="AU292" s="149" t="s">
        <v>83</v>
      </c>
      <c r="AV292" s="14" t="s">
        <v>83</v>
      </c>
      <c r="AW292" s="14" t="s">
        <v>31</v>
      </c>
      <c r="AX292" s="14" t="s">
        <v>70</v>
      </c>
      <c r="AY292" s="149" t="s">
        <v>128</v>
      </c>
    </row>
    <row r="293" spans="2:51" s="14" customFormat="1" ht="12">
      <c r="B293" s="148"/>
      <c r="C293" s="278"/>
      <c r="D293" s="273" t="s">
        <v>139</v>
      </c>
      <c r="E293" s="279" t="s">
        <v>3</v>
      </c>
      <c r="F293" s="280" t="s">
        <v>350</v>
      </c>
      <c r="G293" s="278"/>
      <c r="H293" s="281">
        <v>6.75</v>
      </c>
      <c r="I293" s="258"/>
      <c r="J293" s="278"/>
      <c r="K293" s="278"/>
      <c r="L293" s="148"/>
      <c r="M293" s="150"/>
      <c r="N293" s="151"/>
      <c r="O293" s="151"/>
      <c r="P293" s="151"/>
      <c r="Q293" s="151"/>
      <c r="R293" s="151"/>
      <c r="S293" s="151"/>
      <c r="T293" s="152"/>
      <c r="AT293" s="149" t="s">
        <v>139</v>
      </c>
      <c r="AU293" s="149" t="s">
        <v>83</v>
      </c>
      <c r="AV293" s="14" t="s">
        <v>83</v>
      </c>
      <c r="AW293" s="14" t="s">
        <v>31</v>
      </c>
      <c r="AX293" s="14" t="s">
        <v>70</v>
      </c>
      <c r="AY293" s="149" t="s">
        <v>128</v>
      </c>
    </row>
    <row r="294" spans="2:51" s="13" customFormat="1" ht="12">
      <c r="B294" s="143"/>
      <c r="C294" s="275"/>
      <c r="D294" s="273" t="s">
        <v>139</v>
      </c>
      <c r="E294" s="276" t="s">
        <v>3</v>
      </c>
      <c r="F294" s="277" t="s">
        <v>276</v>
      </c>
      <c r="G294" s="275"/>
      <c r="H294" s="276" t="s">
        <v>3</v>
      </c>
      <c r="I294" s="257"/>
      <c r="J294" s="275"/>
      <c r="K294" s="275"/>
      <c r="L294" s="143"/>
      <c r="M294" s="145"/>
      <c r="N294" s="146"/>
      <c r="O294" s="146"/>
      <c r="P294" s="146"/>
      <c r="Q294" s="146"/>
      <c r="R294" s="146"/>
      <c r="S294" s="146"/>
      <c r="T294" s="147"/>
      <c r="AT294" s="144" t="s">
        <v>139</v>
      </c>
      <c r="AU294" s="144" t="s">
        <v>83</v>
      </c>
      <c r="AV294" s="13" t="s">
        <v>77</v>
      </c>
      <c r="AW294" s="13" t="s">
        <v>31</v>
      </c>
      <c r="AX294" s="13" t="s">
        <v>70</v>
      </c>
      <c r="AY294" s="144" t="s">
        <v>128</v>
      </c>
    </row>
    <row r="295" spans="2:51" s="14" customFormat="1" ht="12">
      <c r="B295" s="148"/>
      <c r="C295" s="278"/>
      <c r="D295" s="273" t="s">
        <v>139</v>
      </c>
      <c r="E295" s="279" t="s">
        <v>3</v>
      </c>
      <c r="F295" s="280" t="s">
        <v>351</v>
      </c>
      <c r="G295" s="278"/>
      <c r="H295" s="281">
        <v>12.08</v>
      </c>
      <c r="I295" s="258"/>
      <c r="J295" s="278"/>
      <c r="K295" s="278"/>
      <c r="L295" s="148"/>
      <c r="M295" s="150"/>
      <c r="N295" s="151"/>
      <c r="O295" s="151"/>
      <c r="P295" s="151"/>
      <c r="Q295" s="151"/>
      <c r="R295" s="151"/>
      <c r="S295" s="151"/>
      <c r="T295" s="152"/>
      <c r="AT295" s="149" t="s">
        <v>139</v>
      </c>
      <c r="AU295" s="149" t="s">
        <v>83</v>
      </c>
      <c r="AV295" s="14" t="s">
        <v>83</v>
      </c>
      <c r="AW295" s="14" t="s">
        <v>31</v>
      </c>
      <c r="AX295" s="14" t="s">
        <v>70</v>
      </c>
      <c r="AY295" s="149" t="s">
        <v>128</v>
      </c>
    </row>
    <row r="296" spans="2:51" s="14" customFormat="1" ht="12">
      <c r="B296" s="148"/>
      <c r="C296" s="278"/>
      <c r="D296" s="273" t="s">
        <v>139</v>
      </c>
      <c r="E296" s="279" t="s">
        <v>3</v>
      </c>
      <c r="F296" s="280" t="s">
        <v>352</v>
      </c>
      <c r="G296" s="278"/>
      <c r="H296" s="281">
        <v>5.26</v>
      </c>
      <c r="I296" s="258"/>
      <c r="J296" s="278"/>
      <c r="K296" s="278"/>
      <c r="L296" s="148"/>
      <c r="M296" s="150"/>
      <c r="N296" s="151"/>
      <c r="O296" s="151"/>
      <c r="P296" s="151"/>
      <c r="Q296" s="151"/>
      <c r="R296" s="151"/>
      <c r="S296" s="151"/>
      <c r="T296" s="152"/>
      <c r="AT296" s="149" t="s">
        <v>139</v>
      </c>
      <c r="AU296" s="149" t="s">
        <v>83</v>
      </c>
      <c r="AV296" s="14" t="s">
        <v>83</v>
      </c>
      <c r="AW296" s="14" t="s">
        <v>31</v>
      </c>
      <c r="AX296" s="14" t="s">
        <v>70</v>
      </c>
      <c r="AY296" s="149" t="s">
        <v>128</v>
      </c>
    </row>
    <row r="297" spans="2:51" s="14" customFormat="1" ht="12">
      <c r="B297" s="148"/>
      <c r="C297" s="278"/>
      <c r="D297" s="273" t="s">
        <v>139</v>
      </c>
      <c r="E297" s="279" t="s">
        <v>3</v>
      </c>
      <c r="F297" s="280" t="s">
        <v>353</v>
      </c>
      <c r="G297" s="278"/>
      <c r="H297" s="281">
        <v>15.54</v>
      </c>
      <c r="I297" s="258"/>
      <c r="J297" s="278"/>
      <c r="K297" s="278"/>
      <c r="L297" s="148"/>
      <c r="M297" s="150"/>
      <c r="N297" s="151"/>
      <c r="O297" s="151"/>
      <c r="P297" s="151"/>
      <c r="Q297" s="151"/>
      <c r="R297" s="151"/>
      <c r="S297" s="151"/>
      <c r="T297" s="152"/>
      <c r="AT297" s="149" t="s">
        <v>139</v>
      </c>
      <c r="AU297" s="149" t="s">
        <v>83</v>
      </c>
      <c r="AV297" s="14" t="s">
        <v>83</v>
      </c>
      <c r="AW297" s="14" t="s">
        <v>31</v>
      </c>
      <c r="AX297" s="14" t="s">
        <v>70</v>
      </c>
      <c r="AY297" s="149" t="s">
        <v>128</v>
      </c>
    </row>
    <row r="298" spans="2:51" s="14" customFormat="1" ht="12">
      <c r="B298" s="148"/>
      <c r="C298" s="278"/>
      <c r="D298" s="273" t="s">
        <v>139</v>
      </c>
      <c r="E298" s="279" t="s">
        <v>3</v>
      </c>
      <c r="F298" s="280" t="s">
        <v>354</v>
      </c>
      <c r="G298" s="278"/>
      <c r="H298" s="281">
        <v>10.48</v>
      </c>
      <c r="I298" s="258"/>
      <c r="J298" s="278"/>
      <c r="K298" s="278"/>
      <c r="L298" s="148"/>
      <c r="M298" s="150"/>
      <c r="N298" s="151"/>
      <c r="O298" s="151"/>
      <c r="P298" s="151"/>
      <c r="Q298" s="151"/>
      <c r="R298" s="151"/>
      <c r="S298" s="151"/>
      <c r="T298" s="152"/>
      <c r="AT298" s="149" t="s">
        <v>139</v>
      </c>
      <c r="AU298" s="149" t="s">
        <v>83</v>
      </c>
      <c r="AV298" s="14" t="s">
        <v>83</v>
      </c>
      <c r="AW298" s="14" t="s">
        <v>31</v>
      </c>
      <c r="AX298" s="14" t="s">
        <v>70</v>
      </c>
      <c r="AY298" s="149" t="s">
        <v>128</v>
      </c>
    </row>
    <row r="299" spans="2:51" s="14" customFormat="1" ht="12">
      <c r="B299" s="148"/>
      <c r="C299" s="278"/>
      <c r="D299" s="273" t="s">
        <v>139</v>
      </c>
      <c r="E299" s="279" t="s">
        <v>3</v>
      </c>
      <c r="F299" s="280" t="s">
        <v>355</v>
      </c>
      <c r="G299" s="278"/>
      <c r="H299" s="281">
        <v>15.6</v>
      </c>
      <c r="I299" s="258"/>
      <c r="J299" s="278"/>
      <c r="K299" s="278"/>
      <c r="L299" s="148"/>
      <c r="M299" s="150"/>
      <c r="N299" s="151"/>
      <c r="O299" s="151"/>
      <c r="P299" s="151"/>
      <c r="Q299" s="151"/>
      <c r="R299" s="151"/>
      <c r="S299" s="151"/>
      <c r="T299" s="152"/>
      <c r="AT299" s="149" t="s">
        <v>139</v>
      </c>
      <c r="AU299" s="149" t="s">
        <v>83</v>
      </c>
      <c r="AV299" s="14" t="s">
        <v>83</v>
      </c>
      <c r="AW299" s="14" t="s">
        <v>31</v>
      </c>
      <c r="AX299" s="14" t="s">
        <v>70</v>
      </c>
      <c r="AY299" s="149" t="s">
        <v>128</v>
      </c>
    </row>
    <row r="300" spans="2:51" s="14" customFormat="1" ht="12">
      <c r="B300" s="148"/>
      <c r="C300" s="278"/>
      <c r="D300" s="273" t="s">
        <v>139</v>
      </c>
      <c r="E300" s="279" t="s">
        <v>3</v>
      </c>
      <c r="F300" s="280" t="s">
        <v>356</v>
      </c>
      <c r="G300" s="278"/>
      <c r="H300" s="281">
        <v>6.06</v>
      </c>
      <c r="I300" s="258"/>
      <c r="J300" s="278"/>
      <c r="K300" s="278"/>
      <c r="L300" s="148"/>
      <c r="M300" s="150"/>
      <c r="N300" s="151"/>
      <c r="O300" s="151"/>
      <c r="P300" s="151"/>
      <c r="Q300" s="151"/>
      <c r="R300" s="151"/>
      <c r="S300" s="151"/>
      <c r="T300" s="152"/>
      <c r="AT300" s="149" t="s">
        <v>139</v>
      </c>
      <c r="AU300" s="149" t="s">
        <v>83</v>
      </c>
      <c r="AV300" s="14" t="s">
        <v>83</v>
      </c>
      <c r="AW300" s="14" t="s">
        <v>31</v>
      </c>
      <c r="AX300" s="14" t="s">
        <v>70</v>
      </c>
      <c r="AY300" s="149" t="s">
        <v>128</v>
      </c>
    </row>
    <row r="301" spans="2:51" s="14" customFormat="1" ht="12">
      <c r="B301" s="148"/>
      <c r="C301" s="278"/>
      <c r="D301" s="273" t="s">
        <v>139</v>
      </c>
      <c r="E301" s="279" t="s">
        <v>3</v>
      </c>
      <c r="F301" s="280" t="s">
        <v>357</v>
      </c>
      <c r="G301" s="278"/>
      <c r="H301" s="281">
        <v>36.84</v>
      </c>
      <c r="I301" s="258"/>
      <c r="J301" s="278"/>
      <c r="K301" s="278"/>
      <c r="L301" s="148"/>
      <c r="M301" s="150"/>
      <c r="N301" s="151"/>
      <c r="O301" s="151"/>
      <c r="P301" s="151"/>
      <c r="Q301" s="151"/>
      <c r="R301" s="151"/>
      <c r="S301" s="151"/>
      <c r="T301" s="152"/>
      <c r="AT301" s="149" t="s">
        <v>139</v>
      </c>
      <c r="AU301" s="149" t="s">
        <v>83</v>
      </c>
      <c r="AV301" s="14" t="s">
        <v>83</v>
      </c>
      <c r="AW301" s="14" t="s">
        <v>31</v>
      </c>
      <c r="AX301" s="14" t="s">
        <v>70</v>
      </c>
      <c r="AY301" s="149" t="s">
        <v>128</v>
      </c>
    </row>
    <row r="302" spans="2:51" s="14" customFormat="1" ht="12">
      <c r="B302" s="148"/>
      <c r="C302" s="278"/>
      <c r="D302" s="273" t="s">
        <v>139</v>
      </c>
      <c r="E302" s="279" t="s">
        <v>3</v>
      </c>
      <c r="F302" s="280" t="s">
        <v>358</v>
      </c>
      <c r="G302" s="278"/>
      <c r="H302" s="281">
        <v>6.16</v>
      </c>
      <c r="I302" s="258"/>
      <c r="J302" s="278"/>
      <c r="K302" s="278"/>
      <c r="L302" s="148"/>
      <c r="M302" s="150"/>
      <c r="N302" s="151"/>
      <c r="O302" s="151"/>
      <c r="P302" s="151"/>
      <c r="Q302" s="151"/>
      <c r="R302" s="151"/>
      <c r="S302" s="151"/>
      <c r="T302" s="152"/>
      <c r="AT302" s="149" t="s">
        <v>139</v>
      </c>
      <c r="AU302" s="149" t="s">
        <v>83</v>
      </c>
      <c r="AV302" s="14" t="s">
        <v>83</v>
      </c>
      <c r="AW302" s="14" t="s">
        <v>31</v>
      </c>
      <c r="AX302" s="14" t="s">
        <v>70</v>
      </c>
      <c r="AY302" s="149" t="s">
        <v>128</v>
      </c>
    </row>
    <row r="303" spans="2:51" s="14" customFormat="1" ht="12">
      <c r="B303" s="148"/>
      <c r="C303" s="278"/>
      <c r="D303" s="273" t="s">
        <v>139</v>
      </c>
      <c r="E303" s="279" t="s">
        <v>3</v>
      </c>
      <c r="F303" s="280" t="s">
        <v>359</v>
      </c>
      <c r="G303" s="278"/>
      <c r="H303" s="281">
        <v>12.24</v>
      </c>
      <c r="I303" s="258"/>
      <c r="J303" s="278"/>
      <c r="K303" s="278"/>
      <c r="L303" s="148"/>
      <c r="M303" s="150"/>
      <c r="N303" s="151"/>
      <c r="O303" s="151"/>
      <c r="P303" s="151"/>
      <c r="Q303" s="151"/>
      <c r="R303" s="151"/>
      <c r="S303" s="151"/>
      <c r="T303" s="152"/>
      <c r="AT303" s="149" t="s">
        <v>139</v>
      </c>
      <c r="AU303" s="149" t="s">
        <v>83</v>
      </c>
      <c r="AV303" s="14" t="s">
        <v>83</v>
      </c>
      <c r="AW303" s="14" t="s">
        <v>31</v>
      </c>
      <c r="AX303" s="14" t="s">
        <v>70</v>
      </c>
      <c r="AY303" s="149" t="s">
        <v>128</v>
      </c>
    </row>
    <row r="304" spans="2:51" s="14" customFormat="1" ht="12">
      <c r="B304" s="148"/>
      <c r="C304" s="278"/>
      <c r="D304" s="273" t="s">
        <v>139</v>
      </c>
      <c r="E304" s="279" t="s">
        <v>3</v>
      </c>
      <c r="F304" s="280" t="s">
        <v>360</v>
      </c>
      <c r="G304" s="278"/>
      <c r="H304" s="281">
        <v>6.1</v>
      </c>
      <c r="I304" s="258"/>
      <c r="J304" s="278"/>
      <c r="K304" s="278"/>
      <c r="L304" s="148"/>
      <c r="M304" s="150"/>
      <c r="N304" s="151"/>
      <c r="O304" s="151"/>
      <c r="P304" s="151"/>
      <c r="Q304" s="151"/>
      <c r="R304" s="151"/>
      <c r="S304" s="151"/>
      <c r="T304" s="152"/>
      <c r="AT304" s="149" t="s">
        <v>139</v>
      </c>
      <c r="AU304" s="149" t="s">
        <v>83</v>
      </c>
      <c r="AV304" s="14" t="s">
        <v>83</v>
      </c>
      <c r="AW304" s="14" t="s">
        <v>31</v>
      </c>
      <c r="AX304" s="14" t="s">
        <v>70</v>
      </c>
      <c r="AY304" s="149" t="s">
        <v>128</v>
      </c>
    </row>
    <row r="305" spans="2:51" s="14" customFormat="1" ht="12">
      <c r="B305" s="148"/>
      <c r="C305" s="278"/>
      <c r="D305" s="273" t="s">
        <v>139</v>
      </c>
      <c r="E305" s="279" t="s">
        <v>3</v>
      </c>
      <c r="F305" s="280" t="s">
        <v>361</v>
      </c>
      <c r="G305" s="278"/>
      <c r="H305" s="281">
        <v>6.13</v>
      </c>
      <c r="I305" s="258"/>
      <c r="J305" s="278"/>
      <c r="K305" s="278"/>
      <c r="L305" s="148"/>
      <c r="M305" s="150"/>
      <c r="N305" s="151"/>
      <c r="O305" s="151"/>
      <c r="P305" s="151"/>
      <c r="Q305" s="151"/>
      <c r="R305" s="151"/>
      <c r="S305" s="151"/>
      <c r="T305" s="152"/>
      <c r="AT305" s="149" t="s">
        <v>139</v>
      </c>
      <c r="AU305" s="149" t="s">
        <v>83</v>
      </c>
      <c r="AV305" s="14" t="s">
        <v>83</v>
      </c>
      <c r="AW305" s="14" t="s">
        <v>31</v>
      </c>
      <c r="AX305" s="14" t="s">
        <v>70</v>
      </c>
      <c r="AY305" s="149" t="s">
        <v>128</v>
      </c>
    </row>
    <row r="306" spans="2:51" s="14" customFormat="1" ht="12">
      <c r="B306" s="148"/>
      <c r="C306" s="278"/>
      <c r="D306" s="273" t="s">
        <v>139</v>
      </c>
      <c r="E306" s="279" t="s">
        <v>3</v>
      </c>
      <c r="F306" s="280" t="s">
        <v>362</v>
      </c>
      <c r="G306" s="278"/>
      <c r="H306" s="281">
        <v>9.84</v>
      </c>
      <c r="I306" s="258"/>
      <c r="J306" s="278"/>
      <c r="K306" s="278"/>
      <c r="L306" s="148"/>
      <c r="M306" s="150"/>
      <c r="N306" s="151"/>
      <c r="O306" s="151"/>
      <c r="P306" s="151"/>
      <c r="Q306" s="151"/>
      <c r="R306" s="151"/>
      <c r="S306" s="151"/>
      <c r="T306" s="152"/>
      <c r="AT306" s="149" t="s">
        <v>139</v>
      </c>
      <c r="AU306" s="149" t="s">
        <v>83</v>
      </c>
      <c r="AV306" s="14" t="s">
        <v>83</v>
      </c>
      <c r="AW306" s="14" t="s">
        <v>31</v>
      </c>
      <c r="AX306" s="14" t="s">
        <v>70</v>
      </c>
      <c r="AY306" s="149" t="s">
        <v>128</v>
      </c>
    </row>
    <row r="307" spans="2:51" s="14" customFormat="1" ht="12">
      <c r="B307" s="148"/>
      <c r="C307" s="278"/>
      <c r="D307" s="273" t="s">
        <v>139</v>
      </c>
      <c r="E307" s="279" t="s">
        <v>3</v>
      </c>
      <c r="F307" s="280" t="s">
        <v>363</v>
      </c>
      <c r="G307" s="278"/>
      <c r="H307" s="281">
        <v>5.84</v>
      </c>
      <c r="I307" s="258"/>
      <c r="J307" s="278"/>
      <c r="K307" s="278"/>
      <c r="L307" s="148"/>
      <c r="M307" s="150"/>
      <c r="N307" s="151"/>
      <c r="O307" s="151"/>
      <c r="P307" s="151"/>
      <c r="Q307" s="151"/>
      <c r="R307" s="151"/>
      <c r="S307" s="151"/>
      <c r="T307" s="152"/>
      <c r="AT307" s="149" t="s">
        <v>139</v>
      </c>
      <c r="AU307" s="149" t="s">
        <v>83</v>
      </c>
      <c r="AV307" s="14" t="s">
        <v>83</v>
      </c>
      <c r="AW307" s="14" t="s">
        <v>31</v>
      </c>
      <c r="AX307" s="14" t="s">
        <v>70</v>
      </c>
      <c r="AY307" s="149" t="s">
        <v>128</v>
      </c>
    </row>
    <row r="308" spans="2:51" s="13" customFormat="1" ht="12">
      <c r="B308" s="143"/>
      <c r="C308" s="275"/>
      <c r="D308" s="273" t="s">
        <v>139</v>
      </c>
      <c r="E308" s="276" t="s">
        <v>3</v>
      </c>
      <c r="F308" s="277" t="s">
        <v>290</v>
      </c>
      <c r="G308" s="275"/>
      <c r="H308" s="276" t="s">
        <v>3</v>
      </c>
      <c r="I308" s="257"/>
      <c r="J308" s="275"/>
      <c r="K308" s="275"/>
      <c r="L308" s="143"/>
      <c r="M308" s="145"/>
      <c r="N308" s="146"/>
      <c r="O308" s="146"/>
      <c r="P308" s="146"/>
      <c r="Q308" s="146"/>
      <c r="R308" s="146"/>
      <c r="S308" s="146"/>
      <c r="T308" s="147"/>
      <c r="AT308" s="144" t="s">
        <v>139</v>
      </c>
      <c r="AU308" s="144" t="s">
        <v>83</v>
      </c>
      <c r="AV308" s="13" t="s">
        <v>77</v>
      </c>
      <c r="AW308" s="13" t="s">
        <v>31</v>
      </c>
      <c r="AX308" s="13" t="s">
        <v>70</v>
      </c>
      <c r="AY308" s="144" t="s">
        <v>128</v>
      </c>
    </row>
    <row r="309" spans="2:51" s="14" customFormat="1" ht="12">
      <c r="B309" s="148"/>
      <c r="C309" s="278"/>
      <c r="D309" s="273" t="s">
        <v>139</v>
      </c>
      <c r="E309" s="279" t="s">
        <v>3</v>
      </c>
      <c r="F309" s="280" t="s">
        <v>364</v>
      </c>
      <c r="G309" s="278"/>
      <c r="H309" s="281">
        <v>70.08</v>
      </c>
      <c r="I309" s="258"/>
      <c r="J309" s="278"/>
      <c r="K309" s="278"/>
      <c r="L309" s="148"/>
      <c r="M309" s="150"/>
      <c r="N309" s="151"/>
      <c r="O309" s="151"/>
      <c r="P309" s="151"/>
      <c r="Q309" s="151"/>
      <c r="R309" s="151"/>
      <c r="S309" s="151"/>
      <c r="T309" s="152"/>
      <c r="AT309" s="149" t="s">
        <v>139</v>
      </c>
      <c r="AU309" s="149" t="s">
        <v>83</v>
      </c>
      <c r="AV309" s="14" t="s">
        <v>83</v>
      </c>
      <c r="AW309" s="14" t="s">
        <v>31</v>
      </c>
      <c r="AX309" s="14" t="s">
        <v>70</v>
      </c>
      <c r="AY309" s="149" t="s">
        <v>128</v>
      </c>
    </row>
    <row r="310" spans="2:51" s="14" customFormat="1" ht="12">
      <c r="B310" s="148"/>
      <c r="C310" s="278"/>
      <c r="D310" s="273" t="s">
        <v>139</v>
      </c>
      <c r="E310" s="279" t="s">
        <v>3</v>
      </c>
      <c r="F310" s="280" t="s">
        <v>365</v>
      </c>
      <c r="G310" s="278"/>
      <c r="H310" s="281">
        <v>35.04</v>
      </c>
      <c r="I310" s="258"/>
      <c r="J310" s="278"/>
      <c r="K310" s="278"/>
      <c r="L310" s="148"/>
      <c r="M310" s="150"/>
      <c r="N310" s="151"/>
      <c r="O310" s="151"/>
      <c r="P310" s="151"/>
      <c r="Q310" s="151"/>
      <c r="R310" s="151"/>
      <c r="S310" s="151"/>
      <c r="T310" s="152"/>
      <c r="AT310" s="149" t="s">
        <v>139</v>
      </c>
      <c r="AU310" s="149" t="s">
        <v>83</v>
      </c>
      <c r="AV310" s="14" t="s">
        <v>83</v>
      </c>
      <c r="AW310" s="14" t="s">
        <v>31</v>
      </c>
      <c r="AX310" s="14" t="s">
        <v>70</v>
      </c>
      <c r="AY310" s="149" t="s">
        <v>128</v>
      </c>
    </row>
    <row r="311" spans="2:51" s="14" customFormat="1" ht="12">
      <c r="B311" s="148"/>
      <c r="C311" s="278"/>
      <c r="D311" s="273" t="s">
        <v>139</v>
      </c>
      <c r="E311" s="279" t="s">
        <v>3</v>
      </c>
      <c r="F311" s="280" t="s">
        <v>366</v>
      </c>
      <c r="G311" s="278"/>
      <c r="H311" s="281">
        <v>35.16</v>
      </c>
      <c r="I311" s="258"/>
      <c r="J311" s="278"/>
      <c r="K311" s="278"/>
      <c r="L311" s="148"/>
      <c r="M311" s="150"/>
      <c r="N311" s="151"/>
      <c r="O311" s="151"/>
      <c r="P311" s="151"/>
      <c r="Q311" s="151"/>
      <c r="R311" s="151"/>
      <c r="S311" s="151"/>
      <c r="T311" s="152"/>
      <c r="AT311" s="149" t="s">
        <v>139</v>
      </c>
      <c r="AU311" s="149" t="s">
        <v>83</v>
      </c>
      <c r="AV311" s="14" t="s">
        <v>83</v>
      </c>
      <c r="AW311" s="14" t="s">
        <v>31</v>
      </c>
      <c r="AX311" s="14" t="s">
        <v>70</v>
      </c>
      <c r="AY311" s="149" t="s">
        <v>128</v>
      </c>
    </row>
    <row r="312" spans="2:51" s="14" customFormat="1" ht="12">
      <c r="B312" s="148"/>
      <c r="C312" s="278"/>
      <c r="D312" s="273" t="s">
        <v>139</v>
      </c>
      <c r="E312" s="279" t="s">
        <v>3</v>
      </c>
      <c r="F312" s="280" t="s">
        <v>367</v>
      </c>
      <c r="G312" s="278"/>
      <c r="H312" s="281">
        <v>9.4</v>
      </c>
      <c r="I312" s="258"/>
      <c r="J312" s="278"/>
      <c r="K312" s="278"/>
      <c r="L312" s="148"/>
      <c r="M312" s="150"/>
      <c r="N312" s="151"/>
      <c r="O312" s="151"/>
      <c r="P312" s="151"/>
      <c r="Q312" s="151"/>
      <c r="R312" s="151"/>
      <c r="S312" s="151"/>
      <c r="T312" s="152"/>
      <c r="AT312" s="149" t="s">
        <v>139</v>
      </c>
      <c r="AU312" s="149" t="s">
        <v>83</v>
      </c>
      <c r="AV312" s="14" t="s">
        <v>83</v>
      </c>
      <c r="AW312" s="14" t="s">
        <v>31</v>
      </c>
      <c r="AX312" s="14" t="s">
        <v>70</v>
      </c>
      <c r="AY312" s="149" t="s">
        <v>128</v>
      </c>
    </row>
    <row r="313" spans="2:51" s="14" customFormat="1" ht="12">
      <c r="B313" s="148"/>
      <c r="C313" s="278"/>
      <c r="D313" s="273" t="s">
        <v>139</v>
      </c>
      <c r="E313" s="279" t="s">
        <v>3</v>
      </c>
      <c r="F313" s="280" t="s">
        <v>363</v>
      </c>
      <c r="G313" s="278"/>
      <c r="H313" s="281">
        <v>5.84</v>
      </c>
      <c r="I313" s="258"/>
      <c r="J313" s="278"/>
      <c r="K313" s="278"/>
      <c r="L313" s="148"/>
      <c r="M313" s="150"/>
      <c r="N313" s="151"/>
      <c r="O313" s="151"/>
      <c r="P313" s="151"/>
      <c r="Q313" s="151"/>
      <c r="R313" s="151"/>
      <c r="S313" s="151"/>
      <c r="T313" s="152"/>
      <c r="AT313" s="149" t="s">
        <v>139</v>
      </c>
      <c r="AU313" s="149" t="s">
        <v>83</v>
      </c>
      <c r="AV313" s="14" t="s">
        <v>83</v>
      </c>
      <c r="AW313" s="14" t="s">
        <v>31</v>
      </c>
      <c r="AX313" s="14" t="s">
        <v>70</v>
      </c>
      <c r="AY313" s="149" t="s">
        <v>128</v>
      </c>
    </row>
    <row r="314" spans="2:51" s="15" customFormat="1" ht="12">
      <c r="B314" s="153"/>
      <c r="C314" s="282"/>
      <c r="D314" s="273" t="s">
        <v>139</v>
      </c>
      <c r="E314" s="283" t="s">
        <v>3</v>
      </c>
      <c r="F314" s="284" t="s">
        <v>143</v>
      </c>
      <c r="G314" s="282"/>
      <c r="H314" s="285">
        <v>833.28</v>
      </c>
      <c r="I314" s="259"/>
      <c r="J314" s="282"/>
      <c r="K314" s="282"/>
      <c r="L314" s="153"/>
      <c r="M314" s="155"/>
      <c r="N314" s="156"/>
      <c r="O314" s="156"/>
      <c r="P314" s="156"/>
      <c r="Q314" s="156"/>
      <c r="R314" s="156"/>
      <c r="S314" s="156"/>
      <c r="T314" s="157"/>
      <c r="AT314" s="154" t="s">
        <v>139</v>
      </c>
      <c r="AU314" s="154" t="s">
        <v>83</v>
      </c>
      <c r="AV314" s="15" t="s">
        <v>135</v>
      </c>
      <c r="AW314" s="15" t="s">
        <v>31</v>
      </c>
      <c r="AX314" s="15" t="s">
        <v>77</v>
      </c>
      <c r="AY314" s="154" t="s">
        <v>128</v>
      </c>
    </row>
    <row r="315" spans="1:65" s="2" customFormat="1" ht="16.5" customHeight="1">
      <c r="A315" s="30"/>
      <c r="B315" s="133"/>
      <c r="C315" s="286" t="s">
        <v>368</v>
      </c>
      <c r="D315" s="286" t="s">
        <v>202</v>
      </c>
      <c r="E315" s="287" t="s">
        <v>369</v>
      </c>
      <c r="F315" s="288" t="s">
        <v>370</v>
      </c>
      <c r="G315" s="289" t="s">
        <v>177</v>
      </c>
      <c r="H315" s="290">
        <v>249.984</v>
      </c>
      <c r="I315" s="297"/>
      <c r="J315" s="295">
        <f>ROUND(I315*H315,2)</f>
        <v>0</v>
      </c>
      <c r="K315" s="288" t="s">
        <v>134</v>
      </c>
      <c r="L315" s="158"/>
      <c r="M315" s="159" t="s">
        <v>3</v>
      </c>
      <c r="N315" s="160" t="s">
        <v>44</v>
      </c>
      <c r="O315" s="137">
        <v>0</v>
      </c>
      <c r="P315" s="137">
        <f>O315*H315</f>
        <v>0</v>
      </c>
      <c r="Q315" s="137">
        <v>0.0006</v>
      </c>
      <c r="R315" s="137">
        <f>Q315*H315</f>
        <v>0.1499904</v>
      </c>
      <c r="S315" s="137">
        <v>0</v>
      </c>
      <c r="T315" s="138">
        <f>S315*H315</f>
        <v>0</v>
      </c>
      <c r="U315" s="30"/>
      <c r="V315" s="30"/>
      <c r="W315" s="30"/>
      <c r="X315" s="30"/>
      <c r="Y315" s="30"/>
      <c r="Z315" s="30"/>
      <c r="AA315" s="30"/>
      <c r="AB315" s="30"/>
      <c r="AC315" s="30"/>
      <c r="AD315" s="30"/>
      <c r="AE315" s="30"/>
      <c r="AR315" s="139" t="s">
        <v>174</v>
      </c>
      <c r="AT315" s="139" t="s">
        <v>202</v>
      </c>
      <c r="AU315" s="139" t="s">
        <v>83</v>
      </c>
      <c r="AY315" s="18" t="s">
        <v>128</v>
      </c>
      <c r="BE315" s="140">
        <f>IF(N315="základní",J315,0)</f>
        <v>0</v>
      </c>
      <c r="BF315" s="140">
        <f>IF(N315="snížená",J315,0)</f>
        <v>0</v>
      </c>
      <c r="BG315" s="140">
        <f>IF(N315="zákl. přenesená",J315,0)</f>
        <v>0</v>
      </c>
      <c r="BH315" s="140">
        <f>IF(N315="sníž. přenesená",J315,0)</f>
        <v>0</v>
      </c>
      <c r="BI315" s="140">
        <f>IF(N315="nulová",J315,0)</f>
        <v>0</v>
      </c>
      <c r="BJ315" s="18" t="s">
        <v>135</v>
      </c>
      <c r="BK315" s="140">
        <f>ROUND(I315*H315,2)</f>
        <v>0</v>
      </c>
      <c r="BL315" s="18" t="s">
        <v>135</v>
      </c>
      <c r="BM315" s="139" t="s">
        <v>371</v>
      </c>
    </row>
    <row r="316" spans="1:47" s="2" customFormat="1" ht="19.5">
      <c r="A316" s="30"/>
      <c r="B316" s="31"/>
      <c r="C316" s="263"/>
      <c r="D316" s="273" t="s">
        <v>372</v>
      </c>
      <c r="E316" s="263"/>
      <c r="F316" s="274" t="s">
        <v>373</v>
      </c>
      <c r="G316" s="263"/>
      <c r="H316" s="263"/>
      <c r="I316" s="256"/>
      <c r="J316" s="263"/>
      <c r="K316" s="263"/>
      <c r="L316" s="31"/>
      <c r="M316" s="141"/>
      <c r="N316" s="142"/>
      <c r="O316" s="51"/>
      <c r="P316" s="51"/>
      <c r="Q316" s="51"/>
      <c r="R316" s="51"/>
      <c r="S316" s="51"/>
      <c r="T316" s="52"/>
      <c r="U316" s="30"/>
      <c r="V316" s="30"/>
      <c r="W316" s="30"/>
      <c r="X316" s="30"/>
      <c r="Y316" s="30"/>
      <c r="Z316" s="30"/>
      <c r="AA316" s="30"/>
      <c r="AB316" s="30"/>
      <c r="AC316" s="30"/>
      <c r="AD316" s="30"/>
      <c r="AE316" s="30"/>
      <c r="AT316" s="18" t="s">
        <v>372</v>
      </c>
      <c r="AU316" s="18" t="s">
        <v>83</v>
      </c>
    </row>
    <row r="317" spans="2:51" s="14" customFormat="1" ht="12">
      <c r="B317" s="148"/>
      <c r="C317" s="278"/>
      <c r="D317" s="273" t="s">
        <v>139</v>
      </c>
      <c r="E317" s="279" t="s">
        <v>3</v>
      </c>
      <c r="F317" s="280" t="s">
        <v>374</v>
      </c>
      <c r="G317" s="278"/>
      <c r="H317" s="281">
        <v>249.984</v>
      </c>
      <c r="I317" s="258"/>
      <c r="J317" s="278"/>
      <c r="K317" s="278"/>
      <c r="L317" s="148"/>
      <c r="M317" s="150"/>
      <c r="N317" s="151"/>
      <c r="O317" s="151"/>
      <c r="P317" s="151"/>
      <c r="Q317" s="151"/>
      <c r="R317" s="151"/>
      <c r="S317" s="151"/>
      <c r="T317" s="152"/>
      <c r="AT317" s="149" t="s">
        <v>139</v>
      </c>
      <c r="AU317" s="149" t="s">
        <v>83</v>
      </c>
      <c r="AV317" s="14" t="s">
        <v>83</v>
      </c>
      <c r="AW317" s="14" t="s">
        <v>31</v>
      </c>
      <c r="AX317" s="14" t="s">
        <v>77</v>
      </c>
      <c r="AY317" s="149" t="s">
        <v>128</v>
      </c>
    </row>
    <row r="318" spans="1:65" s="2" customFormat="1" ht="21.75" customHeight="1">
      <c r="A318" s="30"/>
      <c r="B318" s="133"/>
      <c r="C318" s="268" t="s">
        <v>375</v>
      </c>
      <c r="D318" s="268" t="s">
        <v>130</v>
      </c>
      <c r="E318" s="269" t="s">
        <v>376</v>
      </c>
      <c r="F318" s="270" t="s">
        <v>377</v>
      </c>
      <c r="G318" s="271" t="s">
        <v>177</v>
      </c>
      <c r="H318" s="272">
        <v>1626.276</v>
      </c>
      <c r="I318" s="296"/>
      <c r="J318" s="294">
        <f>ROUND(I318*H318,2)</f>
        <v>0</v>
      </c>
      <c r="K318" s="270" t="s">
        <v>134</v>
      </c>
      <c r="L318" s="31"/>
      <c r="M318" s="135" t="s">
        <v>3</v>
      </c>
      <c r="N318" s="136" t="s">
        <v>44</v>
      </c>
      <c r="O318" s="137">
        <v>0.008</v>
      </c>
      <c r="P318" s="137">
        <f>O318*H318</f>
        <v>13.010208</v>
      </c>
      <c r="Q318" s="137">
        <v>6E-05</v>
      </c>
      <c r="R318" s="137">
        <f>Q318*H318</f>
        <v>0.09757656</v>
      </c>
      <c r="S318" s="137">
        <v>0</v>
      </c>
      <c r="T318" s="138">
        <f>S318*H318</f>
        <v>0</v>
      </c>
      <c r="U318" s="30"/>
      <c r="V318" s="30"/>
      <c r="W318" s="30"/>
      <c r="X318" s="30"/>
      <c r="Y318" s="30"/>
      <c r="Z318" s="30"/>
      <c r="AA318" s="30"/>
      <c r="AB318" s="30"/>
      <c r="AC318" s="30"/>
      <c r="AD318" s="30"/>
      <c r="AE318" s="30"/>
      <c r="AR318" s="139" t="s">
        <v>135</v>
      </c>
      <c r="AT318" s="139" t="s">
        <v>130</v>
      </c>
      <c r="AU318" s="139" t="s">
        <v>83</v>
      </c>
      <c r="AY318" s="18" t="s">
        <v>128</v>
      </c>
      <c r="BE318" s="140">
        <f>IF(N318="základní",J318,0)</f>
        <v>0</v>
      </c>
      <c r="BF318" s="140">
        <f>IF(N318="snížená",J318,0)</f>
        <v>0</v>
      </c>
      <c r="BG318" s="140">
        <f>IF(N318="zákl. přenesená",J318,0)</f>
        <v>0</v>
      </c>
      <c r="BH318" s="140">
        <f>IF(N318="sníž. přenesená",J318,0)</f>
        <v>0</v>
      </c>
      <c r="BI318" s="140">
        <f>IF(N318="nulová",J318,0)</f>
        <v>0</v>
      </c>
      <c r="BJ318" s="18" t="s">
        <v>135</v>
      </c>
      <c r="BK318" s="140">
        <f>ROUND(I318*H318,2)</f>
        <v>0</v>
      </c>
      <c r="BL318" s="18" t="s">
        <v>135</v>
      </c>
      <c r="BM318" s="139" t="s">
        <v>378</v>
      </c>
    </row>
    <row r="319" spans="1:47" s="2" customFormat="1" ht="175.5">
      <c r="A319" s="30"/>
      <c r="B319" s="31"/>
      <c r="C319" s="263"/>
      <c r="D319" s="273" t="s">
        <v>137</v>
      </c>
      <c r="E319" s="263"/>
      <c r="F319" s="274" t="s">
        <v>199</v>
      </c>
      <c r="G319" s="263"/>
      <c r="H319" s="263"/>
      <c r="I319" s="256"/>
      <c r="J319" s="263"/>
      <c r="K319" s="263"/>
      <c r="L319" s="31"/>
      <c r="M319" s="141"/>
      <c r="N319" s="142"/>
      <c r="O319" s="51"/>
      <c r="P319" s="51"/>
      <c r="Q319" s="51"/>
      <c r="R319" s="51"/>
      <c r="S319" s="51"/>
      <c r="T319" s="52"/>
      <c r="U319" s="30"/>
      <c r="V319" s="30"/>
      <c r="W319" s="30"/>
      <c r="X319" s="30"/>
      <c r="Y319" s="30"/>
      <c r="Z319" s="30"/>
      <c r="AA319" s="30"/>
      <c r="AB319" s="30"/>
      <c r="AC319" s="30"/>
      <c r="AD319" s="30"/>
      <c r="AE319" s="30"/>
      <c r="AT319" s="18" t="s">
        <v>137</v>
      </c>
      <c r="AU319" s="18" t="s">
        <v>83</v>
      </c>
    </row>
    <row r="320" spans="1:65" s="2" customFormat="1" ht="21.75" customHeight="1">
      <c r="A320" s="30"/>
      <c r="B320" s="133"/>
      <c r="C320" s="268" t="s">
        <v>379</v>
      </c>
      <c r="D320" s="268" t="s">
        <v>130</v>
      </c>
      <c r="E320" s="269" t="s">
        <v>380</v>
      </c>
      <c r="F320" s="270" t="s">
        <v>381</v>
      </c>
      <c r="G320" s="271" t="s">
        <v>177</v>
      </c>
      <c r="H320" s="272">
        <v>282.58</v>
      </c>
      <c r="I320" s="296"/>
      <c r="J320" s="294">
        <f>ROUND(I320*H320,2)</f>
        <v>0</v>
      </c>
      <c r="K320" s="270" t="s">
        <v>134</v>
      </c>
      <c r="L320" s="31"/>
      <c r="M320" s="135" t="s">
        <v>3</v>
      </c>
      <c r="N320" s="136" t="s">
        <v>44</v>
      </c>
      <c r="O320" s="137">
        <v>0</v>
      </c>
      <c r="P320" s="137">
        <f>O320*H320</f>
        <v>0</v>
      </c>
      <c r="Q320" s="137">
        <v>0</v>
      </c>
      <c r="R320" s="137">
        <f>Q320*H320</f>
        <v>0</v>
      </c>
      <c r="S320" s="137">
        <v>0</v>
      </c>
      <c r="T320" s="138">
        <f>S320*H320</f>
        <v>0</v>
      </c>
      <c r="U320" s="30"/>
      <c r="V320" s="30"/>
      <c r="W320" s="30"/>
      <c r="X320" s="30"/>
      <c r="Y320" s="30"/>
      <c r="Z320" s="30"/>
      <c r="AA320" s="30"/>
      <c r="AB320" s="30"/>
      <c r="AC320" s="30"/>
      <c r="AD320" s="30"/>
      <c r="AE320" s="30"/>
      <c r="AR320" s="139" t="s">
        <v>135</v>
      </c>
      <c r="AT320" s="139" t="s">
        <v>130</v>
      </c>
      <c r="AU320" s="139" t="s">
        <v>83</v>
      </c>
      <c r="AY320" s="18" t="s">
        <v>128</v>
      </c>
      <c r="BE320" s="140">
        <f>IF(N320="základní",J320,0)</f>
        <v>0</v>
      </c>
      <c r="BF320" s="140">
        <f>IF(N320="snížená",J320,0)</f>
        <v>0</v>
      </c>
      <c r="BG320" s="140">
        <f>IF(N320="zákl. přenesená",J320,0)</f>
        <v>0</v>
      </c>
      <c r="BH320" s="140">
        <f>IF(N320="sníž. přenesená",J320,0)</f>
        <v>0</v>
      </c>
      <c r="BI320" s="140">
        <f>IF(N320="nulová",J320,0)</f>
        <v>0</v>
      </c>
      <c r="BJ320" s="18" t="s">
        <v>135</v>
      </c>
      <c r="BK320" s="140">
        <f>ROUND(I320*H320,2)</f>
        <v>0</v>
      </c>
      <c r="BL320" s="18" t="s">
        <v>135</v>
      </c>
      <c r="BM320" s="139" t="s">
        <v>382</v>
      </c>
    </row>
    <row r="321" spans="1:47" s="2" customFormat="1" ht="175.5">
      <c r="A321" s="30"/>
      <c r="B321" s="31"/>
      <c r="C321" s="263"/>
      <c r="D321" s="273" t="s">
        <v>137</v>
      </c>
      <c r="E321" s="263"/>
      <c r="F321" s="274" t="s">
        <v>199</v>
      </c>
      <c r="G321" s="263"/>
      <c r="H321" s="263"/>
      <c r="I321" s="256"/>
      <c r="J321" s="263"/>
      <c r="K321" s="263"/>
      <c r="L321" s="31"/>
      <c r="M321" s="141"/>
      <c r="N321" s="142"/>
      <c r="O321" s="51"/>
      <c r="P321" s="51"/>
      <c r="Q321" s="51"/>
      <c r="R321" s="51"/>
      <c r="S321" s="51"/>
      <c r="T321" s="52"/>
      <c r="U321" s="30"/>
      <c r="V321" s="30"/>
      <c r="W321" s="30"/>
      <c r="X321" s="30"/>
      <c r="Y321" s="30"/>
      <c r="Z321" s="30"/>
      <c r="AA321" s="30"/>
      <c r="AB321" s="30"/>
      <c r="AC321" s="30"/>
      <c r="AD321" s="30"/>
      <c r="AE321" s="30"/>
      <c r="AT321" s="18" t="s">
        <v>137</v>
      </c>
      <c r="AU321" s="18" t="s">
        <v>83</v>
      </c>
    </row>
    <row r="322" spans="2:51" s="13" customFormat="1" ht="12">
      <c r="B322" s="143"/>
      <c r="C322" s="275"/>
      <c r="D322" s="273" t="s">
        <v>139</v>
      </c>
      <c r="E322" s="276" t="s">
        <v>3</v>
      </c>
      <c r="F322" s="277" t="s">
        <v>140</v>
      </c>
      <c r="G322" s="275"/>
      <c r="H322" s="276" t="s">
        <v>3</v>
      </c>
      <c r="I322" s="257"/>
      <c r="J322" s="275"/>
      <c r="K322" s="275"/>
      <c r="L322" s="143"/>
      <c r="M322" s="145"/>
      <c r="N322" s="146"/>
      <c r="O322" s="146"/>
      <c r="P322" s="146"/>
      <c r="Q322" s="146"/>
      <c r="R322" s="146"/>
      <c r="S322" s="146"/>
      <c r="T322" s="147"/>
      <c r="AT322" s="144" t="s">
        <v>139</v>
      </c>
      <c r="AU322" s="144" t="s">
        <v>83</v>
      </c>
      <c r="AV322" s="13" t="s">
        <v>77</v>
      </c>
      <c r="AW322" s="13" t="s">
        <v>31</v>
      </c>
      <c r="AX322" s="13" t="s">
        <v>70</v>
      </c>
      <c r="AY322" s="144" t="s">
        <v>128</v>
      </c>
    </row>
    <row r="323" spans="2:51" s="14" customFormat="1" ht="12">
      <c r="B323" s="148"/>
      <c r="C323" s="278"/>
      <c r="D323" s="273" t="s">
        <v>139</v>
      </c>
      <c r="E323" s="279" t="s">
        <v>3</v>
      </c>
      <c r="F323" s="280" t="s">
        <v>383</v>
      </c>
      <c r="G323" s="278"/>
      <c r="H323" s="281">
        <v>136.4</v>
      </c>
      <c r="I323" s="258"/>
      <c r="J323" s="278"/>
      <c r="K323" s="278"/>
      <c r="L323" s="148"/>
      <c r="M323" s="150"/>
      <c r="N323" s="151"/>
      <c r="O323" s="151"/>
      <c r="P323" s="151"/>
      <c r="Q323" s="151"/>
      <c r="R323" s="151"/>
      <c r="S323" s="151"/>
      <c r="T323" s="152"/>
      <c r="AT323" s="149" t="s">
        <v>139</v>
      </c>
      <c r="AU323" s="149" t="s">
        <v>83</v>
      </c>
      <c r="AV323" s="14" t="s">
        <v>83</v>
      </c>
      <c r="AW323" s="14" t="s">
        <v>31</v>
      </c>
      <c r="AX323" s="14" t="s">
        <v>70</v>
      </c>
      <c r="AY323" s="149" t="s">
        <v>128</v>
      </c>
    </row>
    <row r="324" spans="2:51" s="14" customFormat="1" ht="12">
      <c r="B324" s="148"/>
      <c r="C324" s="278"/>
      <c r="D324" s="273" t="s">
        <v>139</v>
      </c>
      <c r="E324" s="279" t="s">
        <v>3</v>
      </c>
      <c r="F324" s="280" t="s">
        <v>384</v>
      </c>
      <c r="G324" s="278"/>
      <c r="H324" s="281">
        <v>146.18</v>
      </c>
      <c r="I324" s="258"/>
      <c r="J324" s="278"/>
      <c r="K324" s="278"/>
      <c r="L324" s="148"/>
      <c r="M324" s="150"/>
      <c r="N324" s="151"/>
      <c r="O324" s="151"/>
      <c r="P324" s="151"/>
      <c r="Q324" s="151"/>
      <c r="R324" s="151"/>
      <c r="S324" s="151"/>
      <c r="T324" s="152"/>
      <c r="AT324" s="149" t="s">
        <v>139</v>
      </c>
      <c r="AU324" s="149" t="s">
        <v>83</v>
      </c>
      <c r="AV324" s="14" t="s">
        <v>83</v>
      </c>
      <c r="AW324" s="14" t="s">
        <v>31</v>
      </c>
      <c r="AX324" s="14" t="s">
        <v>70</v>
      </c>
      <c r="AY324" s="149" t="s">
        <v>128</v>
      </c>
    </row>
    <row r="325" spans="2:51" s="15" customFormat="1" ht="12">
      <c r="B325" s="153"/>
      <c r="C325" s="282"/>
      <c r="D325" s="273" t="s">
        <v>139</v>
      </c>
      <c r="E325" s="283" t="s">
        <v>3</v>
      </c>
      <c r="F325" s="284" t="s">
        <v>143</v>
      </c>
      <c r="G325" s="282"/>
      <c r="H325" s="285">
        <v>282.58000000000004</v>
      </c>
      <c r="I325" s="259"/>
      <c r="J325" s="282"/>
      <c r="K325" s="282"/>
      <c r="L325" s="153"/>
      <c r="M325" s="155"/>
      <c r="N325" s="156"/>
      <c r="O325" s="156"/>
      <c r="P325" s="156"/>
      <c r="Q325" s="156"/>
      <c r="R325" s="156"/>
      <c r="S325" s="156"/>
      <c r="T325" s="157"/>
      <c r="AT325" s="154" t="s">
        <v>139</v>
      </c>
      <c r="AU325" s="154" t="s">
        <v>83</v>
      </c>
      <c r="AV325" s="15" t="s">
        <v>135</v>
      </c>
      <c r="AW325" s="15" t="s">
        <v>31</v>
      </c>
      <c r="AX325" s="15" t="s">
        <v>77</v>
      </c>
      <c r="AY325" s="154" t="s">
        <v>128</v>
      </c>
    </row>
    <row r="326" spans="1:65" s="2" customFormat="1" ht="16.5" customHeight="1">
      <c r="A326" s="30"/>
      <c r="B326" s="133"/>
      <c r="C326" s="268" t="s">
        <v>385</v>
      </c>
      <c r="D326" s="268" t="s">
        <v>130</v>
      </c>
      <c r="E326" s="269" t="s">
        <v>386</v>
      </c>
      <c r="F326" s="270" t="s">
        <v>387</v>
      </c>
      <c r="G326" s="271" t="s">
        <v>305</v>
      </c>
      <c r="H326" s="272">
        <v>121.712</v>
      </c>
      <c r="I326" s="296"/>
      <c r="J326" s="294">
        <f>ROUND(I326*H326,2)</f>
        <v>0</v>
      </c>
      <c r="K326" s="270" t="s">
        <v>134</v>
      </c>
      <c r="L326" s="31"/>
      <c r="M326" s="135" t="s">
        <v>3</v>
      </c>
      <c r="N326" s="136" t="s">
        <v>44</v>
      </c>
      <c r="O326" s="137">
        <v>0.23</v>
      </c>
      <c r="P326" s="137">
        <f>O326*H326</f>
        <v>27.99376</v>
      </c>
      <c r="Q326" s="137">
        <v>6E-05</v>
      </c>
      <c r="R326" s="137">
        <f>Q326*H326</f>
        <v>0.00730272</v>
      </c>
      <c r="S326" s="137">
        <v>0</v>
      </c>
      <c r="T326" s="138">
        <f>S326*H326</f>
        <v>0</v>
      </c>
      <c r="U326" s="30"/>
      <c r="V326" s="30"/>
      <c r="W326" s="30"/>
      <c r="X326" s="30"/>
      <c r="Y326" s="30"/>
      <c r="Z326" s="30"/>
      <c r="AA326" s="30"/>
      <c r="AB326" s="30"/>
      <c r="AC326" s="30"/>
      <c r="AD326" s="30"/>
      <c r="AE326" s="30"/>
      <c r="AR326" s="139" t="s">
        <v>135</v>
      </c>
      <c r="AT326" s="139" t="s">
        <v>130</v>
      </c>
      <c r="AU326" s="139" t="s">
        <v>83</v>
      </c>
      <c r="AY326" s="18" t="s">
        <v>128</v>
      </c>
      <c r="BE326" s="140">
        <f>IF(N326="základní",J326,0)</f>
        <v>0</v>
      </c>
      <c r="BF326" s="140">
        <f>IF(N326="snížená",J326,0)</f>
        <v>0</v>
      </c>
      <c r="BG326" s="140">
        <f>IF(N326="zákl. přenesená",J326,0)</f>
        <v>0</v>
      </c>
      <c r="BH326" s="140">
        <f>IF(N326="sníž. přenesená",J326,0)</f>
        <v>0</v>
      </c>
      <c r="BI326" s="140">
        <f>IF(N326="nulová",J326,0)</f>
        <v>0</v>
      </c>
      <c r="BJ326" s="18" t="s">
        <v>135</v>
      </c>
      <c r="BK326" s="140">
        <f>ROUND(I326*H326,2)</f>
        <v>0</v>
      </c>
      <c r="BL326" s="18" t="s">
        <v>135</v>
      </c>
      <c r="BM326" s="139" t="s">
        <v>388</v>
      </c>
    </row>
    <row r="327" spans="1:47" s="2" customFormat="1" ht="58.5">
      <c r="A327" s="30"/>
      <c r="B327" s="31"/>
      <c r="C327" s="263"/>
      <c r="D327" s="273" t="s">
        <v>137</v>
      </c>
      <c r="E327" s="263"/>
      <c r="F327" s="274" t="s">
        <v>389</v>
      </c>
      <c r="G327" s="263"/>
      <c r="H327" s="263"/>
      <c r="I327" s="256"/>
      <c r="J327" s="263"/>
      <c r="K327" s="263"/>
      <c r="L327" s="31"/>
      <c r="M327" s="141"/>
      <c r="N327" s="142"/>
      <c r="O327" s="51"/>
      <c r="P327" s="51"/>
      <c r="Q327" s="51"/>
      <c r="R327" s="51"/>
      <c r="S327" s="51"/>
      <c r="T327" s="52"/>
      <c r="U327" s="30"/>
      <c r="V327" s="30"/>
      <c r="W327" s="30"/>
      <c r="X327" s="30"/>
      <c r="Y327" s="30"/>
      <c r="Z327" s="30"/>
      <c r="AA327" s="30"/>
      <c r="AB327" s="30"/>
      <c r="AC327" s="30"/>
      <c r="AD327" s="30"/>
      <c r="AE327" s="30"/>
      <c r="AT327" s="18" t="s">
        <v>137</v>
      </c>
      <c r="AU327" s="18" t="s">
        <v>83</v>
      </c>
    </row>
    <row r="328" spans="2:51" s="13" customFormat="1" ht="12">
      <c r="B328" s="143"/>
      <c r="C328" s="275"/>
      <c r="D328" s="273" t="s">
        <v>139</v>
      </c>
      <c r="E328" s="276" t="s">
        <v>3</v>
      </c>
      <c r="F328" s="277" t="s">
        <v>140</v>
      </c>
      <c r="G328" s="275"/>
      <c r="H328" s="276" t="s">
        <v>3</v>
      </c>
      <c r="I328" s="257"/>
      <c r="J328" s="275"/>
      <c r="K328" s="275"/>
      <c r="L328" s="143"/>
      <c r="M328" s="145"/>
      <c r="N328" s="146"/>
      <c r="O328" s="146"/>
      <c r="P328" s="146"/>
      <c r="Q328" s="146"/>
      <c r="R328" s="146"/>
      <c r="S328" s="146"/>
      <c r="T328" s="147"/>
      <c r="AT328" s="144" t="s">
        <v>139</v>
      </c>
      <c r="AU328" s="144" t="s">
        <v>83</v>
      </c>
      <c r="AV328" s="13" t="s">
        <v>77</v>
      </c>
      <c r="AW328" s="13" t="s">
        <v>31</v>
      </c>
      <c r="AX328" s="13" t="s">
        <v>70</v>
      </c>
      <c r="AY328" s="144" t="s">
        <v>128</v>
      </c>
    </row>
    <row r="329" spans="2:51" s="14" customFormat="1" ht="12">
      <c r="B329" s="148"/>
      <c r="C329" s="278"/>
      <c r="D329" s="273" t="s">
        <v>139</v>
      </c>
      <c r="E329" s="279" t="s">
        <v>3</v>
      </c>
      <c r="F329" s="280" t="s">
        <v>301</v>
      </c>
      <c r="G329" s="278"/>
      <c r="H329" s="281">
        <v>63.24</v>
      </c>
      <c r="I329" s="258"/>
      <c r="J329" s="278"/>
      <c r="K329" s="278"/>
      <c r="L329" s="148"/>
      <c r="M329" s="150"/>
      <c r="N329" s="151"/>
      <c r="O329" s="151"/>
      <c r="P329" s="151"/>
      <c r="Q329" s="151"/>
      <c r="R329" s="151"/>
      <c r="S329" s="151"/>
      <c r="T329" s="152"/>
      <c r="AT329" s="149" t="s">
        <v>139</v>
      </c>
      <c r="AU329" s="149" t="s">
        <v>83</v>
      </c>
      <c r="AV329" s="14" t="s">
        <v>83</v>
      </c>
      <c r="AW329" s="14" t="s">
        <v>31</v>
      </c>
      <c r="AX329" s="14" t="s">
        <v>70</v>
      </c>
      <c r="AY329" s="149" t="s">
        <v>128</v>
      </c>
    </row>
    <row r="330" spans="2:51" s="14" customFormat="1" ht="12">
      <c r="B330" s="148"/>
      <c r="C330" s="278"/>
      <c r="D330" s="273" t="s">
        <v>139</v>
      </c>
      <c r="E330" s="279" t="s">
        <v>3</v>
      </c>
      <c r="F330" s="280" t="s">
        <v>302</v>
      </c>
      <c r="G330" s="278"/>
      <c r="H330" s="281">
        <v>58.472</v>
      </c>
      <c r="I330" s="258"/>
      <c r="J330" s="278"/>
      <c r="K330" s="278"/>
      <c r="L330" s="148"/>
      <c r="M330" s="150"/>
      <c r="N330" s="151"/>
      <c r="O330" s="151"/>
      <c r="P330" s="151"/>
      <c r="Q330" s="151"/>
      <c r="R330" s="151"/>
      <c r="S330" s="151"/>
      <c r="T330" s="152"/>
      <c r="AT330" s="149" t="s">
        <v>139</v>
      </c>
      <c r="AU330" s="149" t="s">
        <v>83</v>
      </c>
      <c r="AV330" s="14" t="s">
        <v>83</v>
      </c>
      <c r="AW330" s="14" t="s">
        <v>31</v>
      </c>
      <c r="AX330" s="14" t="s">
        <v>70</v>
      </c>
      <c r="AY330" s="149" t="s">
        <v>128</v>
      </c>
    </row>
    <row r="331" spans="2:51" s="15" customFormat="1" ht="12">
      <c r="B331" s="153"/>
      <c r="C331" s="282"/>
      <c r="D331" s="273" t="s">
        <v>139</v>
      </c>
      <c r="E331" s="283" t="s">
        <v>3</v>
      </c>
      <c r="F331" s="284" t="s">
        <v>143</v>
      </c>
      <c r="G331" s="282"/>
      <c r="H331" s="285">
        <v>121.712</v>
      </c>
      <c r="I331" s="259"/>
      <c r="J331" s="282"/>
      <c r="K331" s="282"/>
      <c r="L331" s="153"/>
      <c r="M331" s="155"/>
      <c r="N331" s="156"/>
      <c r="O331" s="156"/>
      <c r="P331" s="156"/>
      <c r="Q331" s="156"/>
      <c r="R331" s="156"/>
      <c r="S331" s="156"/>
      <c r="T331" s="157"/>
      <c r="AT331" s="154" t="s">
        <v>139</v>
      </c>
      <c r="AU331" s="154" t="s">
        <v>83</v>
      </c>
      <c r="AV331" s="15" t="s">
        <v>135</v>
      </c>
      <c r="AW331" s="15" t="s">
        <v>31</v>
      </c>
      <c r="AX331" s="15" t="s">
        <v>77</v>
      </c>
      <c r="AY331" s="154" t="s">
        <v>128</v>
      </c>
    </row>
    <row r="332" spans="1:65" s="2" customFormat="1" ht="16.5" customHeight="1">
      <c r="A332" s="30"/>
      <c r="B332" s="133"/>
      <c r="C332" s="286" t="s">
        <v>390</v>
      </c>
      <c r="D332" s="286" t="s">
        <v>202</v>
      </c>
      <c r="E332" s="287" t="s">
        <v>391</v>
      </c>
      <c r="F332" s="288" t="s">
        <v>392</v>
      </c>
      <c r="G332" s="289" t="s">
        <v>305</v>
      </c>
      <c r="H332" s="290">
        <v>121.72</v>
      </c>
      <c r="I332" s="297"/>
      <c r="J332" s="295">
        <f>ROUND(I332*H332,2)</f>
        <v>0</v>
      </c>
      <c r="K332" s="288" t="s">
        <v>134</v>
      </c>
      <c r="L332" s="158"/>
      <c r="M332" s="159" t="s">
        <v>3</v>
      </c>
      <c r="N332" s="160" t="s">
        <v>44</v>
      </c>
      <c r="O332" s="137">
        <v>0</v>
      </c>
      <c r="P332" s="137">
        <f>O332*H332</f>
        <v>0</v>
      </c>
      <c r="Q332" s="137">
        <v>0.0005</v>
      </c>
      <c r="R332" s="137">
        <f>Q332*H332</f>
        <v>0.06086</v>
      </c>
      <c r="S332" s="137">
        <v>0</v>
      </c>
      <c r="T332" s="138">
        <f>S332*H332</f>
        <v>0</v>
      </c>
      <c r="U332" s="30"/>
      <c r="V332" s="30"/>
      <c r="W332" s="30"/>
      <c r="X332" s="30"/>
      <c r="Y332" s="30"/>
      <c r="Z332" s="30"/>
      <c r="AA332" s="30"/>
      <c r="AB332" s="30"/>
      <c r="AC332" s="30"/>
      <c r="AD332" s="30"/>
      <c r="AE332" s="30"/>
      <c r="AR332" s="139" t="s">
        <v>174</v>
      </c>
      <c r="AT332" s="139" t="s">
        <v>202</v>
      </c>
      <c r="AU332" s="139" t="s">
        <v>83</v>
      </c>
      <c r="AY332" s="18" t="s">
        <v>128</v>
      </c>
      <c r="BE332" s="140">
        <f>IF(N332="základní",J332,0)</f>
        <v>0</v>
      </c>
      <c r="BF332" s="140">
        <f>IF(N332="snížená",J332,0)</f>
        <v>0</v>
      </c>
      <c r="BG332" s="140">
        <f>IF(N332="zákl. přenesená",J332,0)</f>
        <v>0</v>
      </c>
      <c r="BH332" s="140">
        <f>IF(N332="sníž. přenesená",J332,0)</f>
        <v>0</v>
      </c>
      <c r="BI332" s="140">
        <f>IF(N332="nulová",J332,0)</f>
        <v>0</v>
      </c>
      <c r="BJ332" s="18" t="s">
        <v>135</v>
      </c>
      <c r="BK332" s="140">
        <f>ROUND(I332*H332,2)</f>
        <v>0</v>
      </c>
      <c r="BL332" s="18" t="s">
        <v>135</v>
      </c>
      <c r="BM332" s="139" t="s">
        <v>393</v>
      </c>
    </row>
    <row r="333" spans="2:51" s="14" customFormat="1" ht="12">
      <c r="B333" s="148"/>
      <c r="C333" s="278"/>
      <c r="D333" s="273" t="s">
        <v>139</v>
      </c>
      <c r="E333" s="279" t="s">
        <v>3</v>
      </c>
      <c r="F333" s="280" t="s">
        <v>394</v>
      </c>
      <c r="G333" s="278"/>
      <c r="H333" s="281">
        <v>121.72</v>
      </c>
      <c r="I333" s="258"/>
      <c r="J333" s="278"/>
      <c r="K333" s="278"/>
      <c r="L333" s="148"/>
      <c r="M333" s="150"/>
      <c r="N333" s="151"/>
      <c r="O333" s="151"/>
      <c r="P333" s="151"/>
      <c r="Q333" s="151"/>
      <c r="R333" s="151"/>
      <c r="S333" s="151"/>
      <c r="T333" s="152"/>
      <c r="AT333" s="149" t="s">
        <v>139</v>
      </c>
      <c r="AU333" s="149" t="s">
        <v>83</v>
      </c>
      <c r="AV333" s="14" t="s">
        <v>83</v>
      </c>
      <c r="AW333" s="14" t="s">
        <v>31</v>
      </c>
      <c r="AX333" s="14" t="s">
        <v>77</v>
      </c>
      <c r="AY333" s="149" t="s">
        <v>128</v>
      </c>
    </row>
    <row r="334" spans="1:65" s="2" customFormat="1" ht="16.5" customHeight="1">
      <c r="A334" s="30"/>
      <c r="B334" s="133"/>
      <c r="C334" s="268" t="s">
        <v>8</v>
      </c>
      <c r="D334" s="268" t="s">
        <v>130</v>
      </c>
      <c r="E334" s="269" t="s">
        <v>395</v>
      </c>
      <c r="F334" s="270" t="s">
        <v>396</v>
      </c>
      <c r="G334" s="271" t="s">
        <v>305</v>
      </c>
      <c r="H334" s="272">
        <v>1923.816</v>
      </c>
      <c r="I334" s="296"/>
      <c r="J334" s="294">
        <f>ROUND(I334*H334,2)</f>
        <v>0</v>
      </c>
      <c r="K334" s="270" t="s">
        <v>134</v>
      </c>
      <c r="L334" s="31"/>
      <c r="M334" s="135" t="s">
        <v>3</v>
      </c>
      <c r="N334" s="136" t="s">
        <v>44</v>
      </c>
      <c r="O334" s="137">
        <v>0.14</v>
      </c>
      <c r="P334" s="137">
        <f>O334*H334</f>
        <v>269.33424</v>
      </c>
      <c r="Q334" s="137">
        <v>0.00025</v>
      </c>
      <c r="R334" s="137">
        <f>Q334*H334</f>
        <v>0.480954</v>
      </c>
      <c r="S334" s="137">
        <v>0</v>
      </c>
      <c r="T334" s="138">
        <f>S334*H334</f>
        <v>0</v>
      </c>
      <c r="U334" s="30"/>
      <c r="V334" s="30"/>
      <c r="W334" s="30"/>
      <c r="X334" s="30"/>
      <c r="Y334" s="30"/>
      <c r="Z334" s="30"/>
      <c r="AA334" s="30"/>
      <c r="AB334" s="30"/>
      <c r="AC334" s="30"/>
      <c r="AD334" s="30"/>
      <c r="AE334" s="30"/>
      <c r="AR334" s="139" t="s">
        <v>135</v>
      </c>
      <c r="AT334" s="139" t="s">
        <v>130</v>
      </c>
      <c r="AU334" s="139" t="s">
        <v>83</v>
      </c>
      <c r="AY334" s="18" t="s">
        <v>128</v>
      </c>
      <c r="BE334" s="140">
        <f>IF(N334="základní",J334,0)</f>
        <v>0</v>
      </c>
      <c r="BF334" s="140">
        <f>IF(N334="snížená",J334,0)</f>
        <v>0</v>
      </c>
      <c r="BG334" s="140">
        <f>IF(N334="zákl. přenesená",J334,0)</f>
        <v>0</v>
      </c>
      <c r="BH334" s="140">
        <f>IF(N334="sníž. přenesená",J334,0)</f>
        <v>0</v>
      </c>
      <c r="BI334" s="140">
        <f>IF(N334="nulová",J334,0)</f>
        <v>0</v>
      </c>
      <c r="BJ334" s="18" t="s">
        <v>135</v>
      </c>
      <c r="BK334" s="140">
        <f>ROUND(I334*H334,2)</f>
        <v>0</v>
      </c>
      <c r="BL334" s="18" t="s">
        <v>135</v>
      </c>
      <c r="BM334" s="139" t="s">
        <v>397</v>
      </c>
    </row>
    <row r="335" spans="1:47" s="2" customFormat="1" ht="58.5">
      <c r="A335" s="30"/>
      <c r="B335" s="31"/>
      <c r="C335" s="263"/>
      <c r="D335" s="273" t="s">
        <v>137</v>
      </c>
      <c r="E335" s="263"/>
      <c r="F335" s="274" t="s">
        <v>389</v>
      </c>
      <c r="G335" s="263"/>
      <c r="H335" s="263"/>
      <c r="I335" s="256"/>
      <c r="J335" s="263"/>
      <c r="K335" s="263"/>
      <c r="L335" s="31"/>
      <c r="M335" s="141"/>
      <c r="N335" s="142"/>
      <c r="O335" s="51"/>
      <c r="P335" s="51"/>
      <c r="Q335" s="51"/>
      <c r="R335" s="51"/>
      <c r="S335" s="51"/>
      <c r="T335" s="52"/>
      <c r="U335" s="30"/>
      <c r="V335" s="30"/>
      <c r="W335" s="30"/>
      <c r="X335" s="30"/>
      <c r="Y335" s="30"/>
      <c r="Z335" s="30"/>
      <c r="AA335" s="30"/>
      <c r="AB335" s="30"/>
      <c r="AC335" s="30"/>
      <c r="AD335" s="30"/>
      <c r="AE335" s="30"/>
      <c r="AT335" s="18" t="s">
        <v>137</v>
      </c>
      <c r="AU335" s="18" t="s">
        <v>83</v>
      </c>
    </row>
    <row r="336" spans="2:51" s="14" customFormat="1" ht="12">
      <c r="B336" s="148"/>
      <c r="C336" s="278"/>
      <c r="D336" s="273" t="s">
        <v>139</v>
      </c>
      <c r="E336" s="279" t="s">
        <v>3</v>
      </c>
      <c r="F336" s="280" t="s">
        <v>398</v>
      </c>
      <c r="G336" s="278"/>
      <c r="H336" s="281">
        <v>1923.816</v>
      </c>
      <c r="I336" s="258"/>
      <c r="J336" s="278"/>
      <c r="K336" s="278"/>
      <c r="L336" s="148"/>
      <c r="M336" s="150"/>
      <c r="N336" s="151"/>
      <c r="O336" s="151"/>
      <c r="P336" s="151"/>
      <c r="Q336" s="151"/>
      <c r="R336" s="151"/>
      <c r="S336" s="151"/>
      <c r="T336" s="152"/>
      <c r="AT336" s="149" t="s">
        <v>139</v>
      </c>
      <c r="AU336" s="149" t="s">
        <v>83</v>
      </c>
      <c r="AV336" s="14" t="s">
        <v>83</v>
      </c>
      <c r="AW336" s="14" t="s">
        <v>31</v>
      </c>
      <c r="AX336" s="14" t="s">
        <v>77</v>
      </c>
      <c r="AY336" s="149" t="s">
        <v>128</v>
      </c>
    </row>
    <row r="337" spans="1:65" s="2" customFormat="1" ht="16.5" customHeight="1">
      <c r="A337" s="30"/>
      <c r="B337" s="133"/>
      <c r="C337" s="286" t="s">
        <v>399</v>
      </c>
      <c r="D337" s="286" t="s">
        <v>202</v>
      </c>
      <c r="E337" s="287" t="s">
        <v>400</v>
      </c>
      <c r="F337" s="288" t="s">
        <v>401</v>
      </c>
      <c r="G337" s="289" t="s">
        <v>305</v>
      </c>
      <c r="H337" s="290">
        <v>709.595</v>
      </c>
      <c r="I337" s="297"/>
      <c r="J337" s="295">
        <f>ROUND(I337*H337,2)</f>
        <v>0</v>
      </c>
      <c r="K337" s="288" t="s">
        <v>134</v>
      </c>
      <c r="L337" s="158"/>
      <c r="M337" s="159" t="s">
        <v>3</v>
      </c>
      <c r="N337" s="160" t="s">
        <v>44</v>
      </c>
      <c r="O337" s="137">
        <v>0</v>
      </c>
      <c r="P337" s="137">
        <f>O337*H337</f>
        <v>0</v>
      </c>
      <c r="Q337" s="137">
        <v>4E-05</v>
      </c>
      <c r="R337" s="137">
        <f>Q337*H337</f>
        <v>0.028383800000000004</v>
      </c>
      <c r="S337" s="137">
        <v>0</v>
      </c>
      <c r="T337" s="138">
        <f>S337*H337</f>
        <v>0</v>
      </c>
      <c r="U337" s="30"/>
      <c r="V337" s="30"/>
      <c r="W337" s="30"/>
      <c r="X337" s="30"/>
      <c r="Y337" s="30"/>
      <c r="Z337" s="30"/>
      <c r="AA337" s="30"/>
      <c r="AB337" s="30"/>
      <c r="AC337" s="30"/>
      <c r="AD337" s="30"/>
      <c r="AE337" s="30"/>
      <c r="AR337" s="139" t="s">
        <v>174</v>
      </c>
      <c r="AT337" s="139" t="s">
        <v>202</v>
      </c>
      <c r="AU337" s="139" t="s">
        <v>83</v>
      </c>
      <c r="AY337" s="18" t="s">
        <v>128</v>
      </c>
      <c r="BE337" s="140">
        <f>IF(N337="základní",J337,0)</f>
        <v>0</v>
      </c>
      <c r="BF337" s="140">
        <f>IF(N337="snížená",J337,0)</f>
        <v>0</v>
      </c>
      <c r="BG337" s="140">
        <f>IF(N337="zákl. přenesená",J337,0)</f>
        <v>0</v>
      </c>
      <c r="BH337" s="140">
        <f>IF(N337="sníž. přenesená",J337,0)</f>
        <v>0</v>
      </c>
      <c r="BI337" s="140">
        <f>IF(N337="nulová",J337,0)</f>
        <v>0</v>
      </c>
      <c r="BJ337" s="18" t="s">
        <v>135</v>
      </c>
      <c r="BK337" s="140">
        <f>ROUND(I337*H337,2)</f>
        <v>0</v>
      </c>
      <c r="BL337" s="18" t="s">
        <v>135</v>
      </c>
      <c r="BM337" s="139" t="s">
        <v>402</v>
      </c>
    </row>
    <row r="338" spans="1:47" s="2" customFormat="1" ht="19.5">
      <c r="A338" s="30"/>
      <c r="B338" s="31"/>
      <c r="C338" s="263"/>
      <c r="D338" s="273" t="s">
        <v>372</v>
      </c>
      <c r="E338" s="263"/>
      <c r="F338" s="274" t="s">
        <v>403</v>
      </c>
      <c r="G338" s="263"/>
      <c r="H338" s="263"/>
      <c r="I338" s="256"/>
      <c r="J338" s="263"/>
      <c r="K338" s="263"/>
      <c r="L338" s="31"/>
      <c r="M338" s="141"/>
      <c r="N338" s="142"/>
      <c r="O338" s="51"/>
      <c r="P338" s="51"/>
      <c r="Q338" s="51"/>
      <c r="R338" s="51"/>
      <c r="S338" s="51"/>
      <c r="T338" s="52"/>
      <c r="U338" s="30"/>
      <c r="V338" s="30"/>
      <c r="W338" s="30"/>
      <c r="X338" s="30"/>
      <c r="Y338" s="30"/>
      <c r="Z338" s="30"/>
      <c r="AA338" s="30"/>
      <c r="AB338" s="30"/>
      <c r="AC338" s="30"/>
      <c r="AD338" s="30"/>
      <c r="AE338" s="30"/>
      <c r="AT338" s="18" t="s">
        <v>372</v>
      </c>
      <c r="AU338" s="18" t="s">
        <v>83</v>
      </c>
    </row>
    <row r="339" spans="2:51" s="13" customFormat="1" ht="12">
      <c r="B339" s="143"/>
      <c r="C339" s="275"/>
      <c r="D339" s="273" t="s">
        <v>139</v>
      </c>
      <c r="E339" s="276" t="s">
        <v>3</v>
      </c>
      <c r="F339" s="277" t="s">
        <v>308</v>
      </c>
      <c r="G339" s="275"/>
      <c r="H339" s="276" t="s">
        <v>3</v>
      </c>
      <c r="I339" s="257"/>
      <c r="J339" s="275"/>
      <c r="K339" s="275"/>
      <c r="L339" s="143"/>
      <c r="M339" s="145"/>
      <c r="N339" s="146"/>
      <c r="O339" s="146"/>
      <c r="P339" s="146"/>
      <c r="Q339" s="146"/>
      <c r="R339" s="146"/>
      <c r="S339" s="146"/>
      <c r="T339" s="147"/>
      <c r="AT339" s="144" t="s">
        <v>139</v>
      </c>
      <c r="AU339" s="144" t="s">
        <v>83</v>
      </c>
      <c r="AV339" s="13" t="s">
        <v>77</v>
      </c>
      <c r="AW339" s="13" t="s">
        <v>31</v>
      </c>
      <c r="AX339" s="13" t="s">
        <v>70</v>
      </c>
      <c r="AY339" s="144" t="s">
        <v>128</v>
      </c>
    </row>
    <row r="340" spans="2:51" s="13" customFormat="1" ht="12">
      <c r="B340" s="143"/>
      <c r="C340" s="275"/>
      <c r="D340" s="273" t="s">
        <v>139</v>
      </c>
      <c r="E340" s="276" t="s">
        <v>3</v>
      </c>
      <c r="F340" s="277" t="s">
        <v>216</v>
      </c>
      <c r="G340" s="275"/>
      <c r="H340" s="276" t="s">
        <v>3</v>
      </c>
      <c r="I340" s="257"/>
      <c r="J340" s="275"/>
      <c r="K340" s="275"/>
      <c r="L340" s="143"/>
      <c r="M340" s="145"/>
      <c r="N340" s="146"/>
      <c r="O340" s="146"/>
      <c r="P340" s="146"/>
      <c r="Q340" s="146"/>
      <c r="R340" s="146"/>
      <c r="S340" s="146"/>
      <c r="T340" s="147"/>
      <c r="AT340" s="144" t="s">
        <v>139</v>
      </c>
      <c r="AU340" s="144" t="s">
        <v>83</v>
      </c>
      <c r="AV340" s="13" t="s">
        <v>77</v>
      </c>
      <c r="AW340" s="13" t="s">
        <v>31</v>
      </c>
      <c r="AX340" s="13" t="s">
        <v>70</v>
      </c>
      <c r="AY340" s="144" t="s">
        <v>128</v>
      </c>
    </row>
    <row r="341" spans="2:51" s="14" customFormat="1" ht="12">
      <c r="B341" s="148"/>
      <c r="C341" s="278"/>
      <c r="D341" s="273" t="s">
        <v>139</v>
      </c>
      <c r="E341" s="279" t="s">
        <v>3</v>
      </c>
      <c r="F341" s="280" t="s">
        <v>404</v>
      </c>
      <c r="G341" s="278"/>
      <c r="H341" s="281">
        <v>4.68</v>
      </c>
      <c r="I341" s="258"/>
      <c r="J341" s="278"/>
      <c r="K341" s="278"/>
      <c r="L341" s="148"/>
      <c r="M341" s="150"/>
      <c r="N341" s="151"/>
      <c r="O341" s="151"/>
      <c r="P341" s="151"/>
      <c r="Q341" s="151"/>
      <c r="R341" s="151"/>
      <c r="S341" s="151"/>
      <c r="T341" s="152"/>
      <c r="AT341" s="149" t="s">
        <v>139</v>
      </c>
      <c r="AU341" s="149" t="s">
        <v>83</v>
      </c>
      <c r="AV341" s="14" t="s">
        <v>83</v>
      </c>
      <c r="AW341" s="14" t="s">
        <v>31</v>
      </c>
      <c r="AX341" s="14" t="s">
        <v>70</v>
      </c>
      <c r="AY341" s="149" t="s">
        <v>128</v>
      </c>
    </row>
    <row r="342" spans="2:51" s="14" customFormat="1" ht="12">
      <c r="B342" s="148"/>
      <c r="C342" s="278"/>
      <c r="D342" s="273" t="s">
        <v>139</v>
      </c>
      <c r="E342" s="279" t="s">
        <v>3</v>
      </c>
      <c r="F342" s="280" t="s">
        <v>405</v>
      </c>
      <c r="G342" s="278"/>
      <c r="H342" s="281">
        <v>4.17</v>
      </c>
      <c r="I342" s="258"/>
      <c r="J342" s="278"/>
      <c r="K342" s="278"/>
      <c r="L342" s="148"/>
      <c r="M342" s="150"/>
      <c r="N342" s="151"/>
      <c r="O342" s="151"/>
      <c r="P342" s="151"/>
      <c r="Q342" s="151"/>
      <c r="R342" s="151"/>
      <c r="S342" s="151"/>
      <c r="T342" s="152"/>
      <c r="AT342" s="149" t="s">
        <v>139</v>
      </c>
      <c r="AU342" s="149" t="s">
        <v>83</v>
      </c>
      <c r="AV342" s="14" t="s">
        <v>83</v>
      </c>
      <c r="AW342" s="14" t="s">
        <v>31</v>
      </c>
      <c r="AX342" s="14" t="s">
        <v>70</v>
      </c>
      <c r="AY342" s="149" t="s">
        <v>128</v>
      </c>
    </row>
    <row r="343" spans="2:51" s="14" customFormat="1" ht="12">
      <c r="B343" s="148"/>
      <c r="C343" s="278"/>
      <c r="D343" s="273" t="s">
        <v>139</v>
      </c>
      <c r="E343" s="279" t="s">
        <v>3</v>
      </c>
      <c r="F343" s="280" t="s">
        <v>406</v>
      </c>
      <c r="G343" s="278"/>
      <c r="H343" s="281">
        <v>3.08</v>
      </c>
      <c r="I343" s="258"/>
      <c r="J343" s="278"/>
      <c r="K343" s="278"/>
      <c r="L343" s="148"/>
      <c r="M343" s="150"/>
      <c r="N343" s="151"/>
      <c r="O343" s="151"/>
      <c r="P343" s="151"/>
      <c r="Q343" s="151"/>
      <c r="R343" s="151"/>
      <c r="S343" s="151"/>
      <c r="T343" s="152"/>
      <c r="AT343" s="149" t="s">
        <v>139</v>
      </c>
      <c r="AU343" s="149" t="s">
        <v>83</v>
      </c>
      <c r="AV343" s="14" t="s">
        <v>83</v>
      </c>
      <c r="AW343" s="14" t="s">
        <v>31</v>
      </c>
      <c r="AX343" s="14" t="s">
        <v>70</v>
      </c>
      <c r="AY343" s="149" t="s">
        <v>128</v>
      </c>
    </row>
    <row r="344" spans="2:51" s="14" customFormat="1" ht="12">
      <c r="B344" s="148"/>
      <c r="C344" s="278"/>
      <c r="D344" s="273" t="s">
        <v>139</v>
      </c>
      <c r="E344" s="279" t="s">
        <v>3</v>
      </c>
      <c r="F344" s="280" t="s">
        <v>407</v>
      </c>
      <c r="G344" s="278"/>
      <c r="H344" s="281">
        <v>24.8</v>
      </c>
      <c r="I344" s="258"/>
      <c r="J344" s="278"/>
      <c r="K344" s="278"/>
      <c r="L344" s="148"/>
      <c r="M344" s="150"/>
      <c r="N344" s="151"/>
      <c r="O344" s="151"/>
      <c r="P344" s="151"/>
      <c r="Q344" s="151"/>
      <c r="R344" s="151"/>
      <c r="S344" s="151"/>
      <c r="T344" s="152"/>
      <c r="AT344" s="149" t="s">
        <v>139</v>
      </c>
      <c r="AU344" s="149" t="s">
        <v>83</v>
      </c>
      <c r="AV344" s="14" t="s">
        <v>83</v>
      </c>
      <c r="AW344" s="14" t="s">
        <v>31</v>
      </c>
      <c r="AX344" s="14" t="s">
        <v>70</v>
      </c>
      <c r="AY344" s="149" t="s">
        <v>128</v>
      </c>
    </row>
    <row r="345" spans="2:51" s="14" customFormat="1" ht="12">
      <c r="B345" s="148"/>
      <c r="C345" s="278"/>
      <c r="D345" s="273" t="s">
        <v>139</v>
      </c>
      <c r="E345" s="279" t="s">
        <v>3</v>
      </c>
      <c r="F345" s="280" t="s">
        <v>408</v>
      </c>
      <c r="G345" s="278"/>
      <c r="H345" s="281">
        <v>4.65</v>
      </c>
      <c r="I345" s="258"/>
      <c r="J345" s="278"/>
      <c r="K345" s="278"/>
      <c r="L345" s="148"/>
      <c r="M345" s="150"/>
      <c r="N345" s="151"/>
      <c r="O345" s="151"/>
      <c r="P345" s="151"/>
      <c r="Q345" s="151"/>
      <c r="R345" s="151"/>
      <c r="S345" s="151"/>
      <c r="T345" s="152"/>
      <c r="AT345" s="149" t="s">
        <v>139</v>
      </c>
      <c r="AU345" s="149" t="s">
        <v>83</v>
      </c>
      <c r="AV345" s="14" t="s">
        <v>83</v>
      </c>
      <c r="AW345" s="14" t="s">
        <v>31</v>
      </c>
      <c r="AX345" s="14" t="s">
        <v>70</v>
      </c>
      <c r="AY345" s="149" t="s">
        <v>128</v>
      </c>
    </row>
    <row r="346" spans="2:51" s="14" customFormat="1" ht="12">
      <c r="B346" s="148"/>
      <c r="C346" s="278"/>
      <c r="D346" s="273" t="s">
        <v>139</v>
      </c>
      <c r="E346" s="279" t="s">
        <v>3</v>
      </c>
      <c r="F346" s="280" t="s">
        <v>409</v>
      </c>
      <c r="G346" s="278"/>
      <c r="H346" s="281">
        <v>24.4</v>
      </c>
      <c r="I346" s="258"/>
      <c r="J346" s="278"/>
      <c r="K346" s="278"/>
      <c r="L346" s="148"/>
      <c r="M346" s="150"/>
      <c r="N346" s="151"/>
      <c r="O346" s="151"/>
      <c r="P346" s="151"/>
      <c r="Q346" s="151"/>
      <c r="R346" s="151"/>
      <c r="S346" s="151"/>
      <c r="T346" s="152"/>
      <c r="AT346" s="149" t="s">
        <v>139</v>
      </c>
      <c r="AU346" s="149" t="s">
        <v>83</v>
      </c>
      <c r="AV346" s="14" t="s">
        <v>83</v>
      </c>
      <c r="AW346" s="14" t="s">
        <v>31</v>
      </c>
      <c r="AX346" s="14" t="s">
        <v>70</v>
      </c>
      <c r="AY346" s="149" t="s">
        <v>128</v>
      </c>
    </row>
    <row r="347" spans="2:51" s="14" customFormat="1" ht="12">
      <c r="B347" s="148"/>
      <c r="C347" s="278"/>
      <c r="D347" s="273" t="s">
        <v>139</v>
      </c>
      <c r="E347" s="279" t="s">
        <v>3</v>
      </c>
      <c r="F347" s="280" t="s">
        <v>410</v>
      </c>
      <c r="G347" s="278"/>
      <c r="H347" s="281">
        <v>4.97</v>
      </c>
      <c r="I347" s="258"/>
      <c r="J347" s="278"/>
      <c r="K347" s="278"/>
      <c r="L347" s="148"/>
      <c r="M347" s="150"/>
      <c r="N347" s="151"/>
      <c r="O347" s="151"/>
      <c r="P347" s="151"/>
      <c r="Q347" s="151"/>
      <c r="R347" s="151"/>
      <c r="S347" s="151"/>
      <c r="T347" s="152"/>
      <c r="AT347" s="149" t="s">
        <v>139</v>
      </c>
      <c r="AU347" s="149" t="s">
        <v>83</v>
      </c>
      <c r="AV347" s="14" t="s">
        <v>83</v>
      </c>
      <c r="AW347" s="14" t="s">
        <v>31</v>
      </c>
      <c r="AX347" s="14" t="s">
        <v>70</v>
      </c>
      <c r="AY347" s="149" t="s">
        <v>128</v>
      </c>
    </row>
    <row r="348" spans="2:51" s="14" customFormat="1" ht="12">
      <c r="B348" s="148"/>
      <c r="C348" s="278"/>
      <c r="D348" s="273" t="s">
        <v>139</v>
      </c>
      <c r="E348" s="279" t="s">
        <v>3</v>
      </c>
      <c r="F348" s="280" t="s">
        <v>411</v>
      </c>
      <c r="G348" s="278"/>
      <c r="H348" s="281">
        <v>9.42</v>
      </c>
      <c r="I348" s="258"/>
      <c r="J348" s="278"/>
      <c r="K348" s="278"/>
      <c r="L348" s="148"/>
      <c r="M348" s="150"/>
      <c r="N348" s="151"/>
      <c r="O348" s="151"/>
      <c r="P348" s="151"/>
      <c r="Q348" s="151"/>
      <c r="R348" s="151"/>
      <c r="S348" s="151"/>
      <c r="T348" s="152"/>
      <c r="AT348" s="149" t="s">
        <v>139</v>
      </c>
      <c r="AU348" s="149" t="s">
        <v>83</v>
      </c>
      <c r="AV348" s="14" t="s">
        <v>83</v>
      </c>
      <c r="AW348" s="14" t="s">
        <v>31</v>
      </c>
      <c r="AX348" s="14" t="s">
        <v>70</v>
      </c>
      <c r="AY348" s="149" t="s">
        <v>128</v>
      </c>
    </row>
    <row r="349" spans="2:51" s="14" customFormat="1" ht="12">
      <c r="B349" s="148"/>
      <c r="C349" s="278"/>
      <c r="D349" s="273" t="s">
        <v>139</v>
      </c>
      <c r="E349" s="279" t="s">
        <v>3</v>
      </c>
      <c r="F349" s="280" t="s">
        <v>412</v>
      </c>
      <c r="G349" s="278"/>
      <c r="H349" s="281">
        <v>4.96</v>
      </c>
      <c r="I349" s="258"/>
      <c r="J349" s="278"/>
      <c r="K349" s="278"/>
      <c r="L349" s="148"/>
      <c r="M349" s="150"/>
      <c r="N349" s="151"/>
      <c r="O349" s="151"/>
      <c r="P349" s="151"/>
      <c r="Q349" s="151"/>
      <c r="R349" s="151"/>
      <c r="S349" s="151"/>
      <c r="T349" s="152"/>
      <c r="AT349" s="149" t="s">
        <v>139</v>
      </c>
      <c r="AU349" s="149" t="s">
        <v>83</v>
      </c>
      <c r="AV349" s="14" t="s">
        <v>83</v>
      </c>
      <c r="AW349" s="14" t="s">
        <v>31</v>
      </c>
      <c r="AX349" s="14" t="s">
        <v>70</v>
      </c>
      <c r="AY349" s="149" t="s">
        <v>128</v>
      </c>
    </row>
    <row r="350" spans="2:51" s="14" customFormat="1" ht="12">
      <c r="B350" s="148"/>
      <c r="C350" s="278"/>
      <c r="D350" s="273" t="s">
        <v>139</v>
      </c>
      <c r="E350" s="279" t="s">
        <v>3</v>
      </c>
      <c r="F350" s="280" t="s">
        <v>413</v>
      </c>
      <c r="G350" s="278"/>
      <c r="H350" s="281">
        <v>4.96</v>
      </c>
      <c r="I350" s="258"/>
      <c r="J350" s="278"/>
      <c r="K350" s="278"/>
      <c r="L350" s="148"/>
      <c r="M350" s="150"/>
      <c r="N350" s="151"/>
      <c r="O350" s="151"/>
      <c r="P350" s="151"/>
      <c r="Q350" s="151"/>
      <c r="R350" s="151"/>
      <c r="S350" s="151"/>
      <c r="T350" s="152"/>
      <c r="AT350" s="149" t="s">
        <v>139</v>
      </c>
      <c r="AU350" s="149" t="s">
        <v>83</v>
      </c>
      <c r="AV350" s="14" t="s">
        <v>83</v>
      </c>
      <c r="AW350" s="14" t="s">
        <v>31</v>
      </c>
      <c r="AX350" s="14" t="s">
        <v>70</v>
      </c>
      <c r="AY350" s="149" t="s">
        <v>128</v>
      </c>
    </row>
    <row r="351" spans="2:51" s="14" customFormat="1" ht="12">
      <c r="B351" s="148"/>
      <c r="C351" s="278"/>
      <c r="D351" s="273" t="s">
        <v>139</v>
      </c>
      <c r="E351" s="279" t="s">
        <v>3</v>
      </c>
      <c r="F351" s="280" t="s">
        <v>414</v>
      </c>
      <c r="G351" s="278"/>
      <c r="H351" s="281">
        <v>13.74</v>
      </c>
      <c r="I351" s="258"/>
      <c r="J351" s="278"/>
      <c r="K351" s="278"/>
      <c r="L351" s="148"/>
      <c r="M351" s="150"/>
      <c r="N351" s="151"/>
      <c r="O351" s="151"/>
      <c r="P351" s="151"/>
      <c r="Q351" s="151"/>
      <c r="R351" s="151"/>
      <c r="S351" s="151"/>
      <c r="T351" s="152"/>
      <c r="AT351" s="149" t="s">
        <v>139</v>
      </c>
      <c r="AU351" s="149" t="s">
        <v>83</v>
      </c>
      <c r="AV351" s="14" t="s">
        <v>83</v>
      </c>
      <c r="AW351" s="14" t="s">
        <v>31</v>
      </c>
      <c r="AX351" s="14" t="s">
        <v>70</v>
      </c>
      <c r="AY351" s="149" t="s">
        <v>128</v>
      </c>
    </row>
    <row r="352" spans="2:51" s="14" customFormat="1" ht="12">
      <c r="B352" s="148"/>
      <c r="C352" s="278"/>
      <c r="D352" s="273" t="s">
        <v>139</v>
      </c>
      <c r="E352" s="279" t="s">
        <v>3</v>
      </c>
      <c r="F352" s="280" t="s">
        <v>415</v>
      </c>
      <c r="G352" s="278"/>
      <c r="H352" s="281">
        <v>2.9</v>
      </c>
      <c r="I352" s="258"/>
      <c r="J352" s="278"/>
      <c r="K352" s="278"/>
      <c r="L352" s="148"/>
      <c r="M352" s="150"/>
      <c r="N352" s="151"/>
      <c r="O352" s="151"/>
      <c r="P352" s="151"/>
      <c r="Q352" s="151"/>
      <c r="R352" s="151"/>
      <c r="S352" s="151"/>
      <c r="T352" s="152"/>
      <c r="AT352" s="149" t="s">
        <v>139</v>
      </c>
      <c r="AU352" s="149" t="s">
        <v>83</v>
      </c>
      <c r="AV352" s="14" t="s">
        <v>83</v>
      </c>
      <c r="AW352" s="14" t="s">
        <v>31</v>
      </c>
      <c r="AX352" s="14" t="s">
        <v>70</v>
      </c>
      <c r="AY352" s="149" t="s">
        <v>128</v>
      </c>
    </row>
    <row r="353" spans="2:51" s="14" customFormat="1" ht="12">
      <c r="B353" s="148"/>
      <c r="C353" s="278"/>
      <c r="D353" s="273" t="s">
        <v>139</v>
      </c>
      <c r="E353" s="279" t="s">
        <v>3</v>
      </c>
      <c r="F353" s="280" t="s">
        <v>416</v>
      </c>
      <c r="G353" s="278"/>
      <c r="H353" s="281">
        <v>5.78</v>
      </c>
      <c r="I353" s="258"/>
      <c r="J353" s="278"/>
      <c r="K353" s="278"/>
      <c r="L353" s="148"/>
      <c r="M353" s="150"/>
      <c r="N353" s="151"/>
      <c r="O353" s="151"/>
      <c r="P353" s="151"/>
      <c r="Q353" s="151"/>
      <c r="R353" s="151"/>
      <c r="S353" s="151"/>
      <c r="T353" s="152"/>
      <c r="AT353" s="149" t="s">
        <v>139</v>
      </c>
      <c r="AU353" s="149" t="s">
        <v>83</v>
      </c>
      <c r="AV353" s="14" t="s">
        <v>83</v>
      </c>
      <c r="AW353" s="14" t="s">
        <v>31</v>
      </c>
      <c r="AX353" s="14" t="s">
        <v>70</v>
      </c>
      <c r="AY353" s="149" t="s">
        <v>128</v>
      </c>
    </row>
    <row r="354" spans="2:51" s="14" customFormat="1" ht="12">
      <c r="B354" s="148"/>
      <c r="C354" s="278"/>
      <c r="D354" s="273" t="s">
        <v>139</v>
      </c>
      <c r="E354" s="279" t="s">
        <v>3</v>
      </c>
      <c r="F354" s="280" t="s">
        <v>417</v>
      </c>
      <c r="G354" s="278"/>
      <c r="H354" s="281">
        <v>4.74</v>
      </c>
      <c r="I354" s="258"/>
      <c r="J354" s="278"/>
      <c r="K354" s="278"/>
      <c r="L354" s="148"/>
      <c r="M354" s="150"/>
      <c r="N354" s="151"/>
      <c r="O354" s="151"/>
      <c r="P354" s="151"/>
      <c r="Q354" s="151"/>
      <c r="R354" s="151"/>
      <c r="S354" s="151"/>
      <c r="T354" s="152"/>
      <c r="AT354" s="149" t="s">
        <v>139</v>
      </c>
      <c r="AU354" s="149" t="s">
        <v>83</v>
      </c>
      <c r="AV354" s="14" t="s">
        <v>83</v>
      </c>
      <c r="AW354" s="14" t="s">
        <v>31</v>
      </c>
      <c r="AX354" s="14" t="s">
        <v>70</v>
      </c>
      <c r="AY354" s="149" t="s">
        <v>128</v>
      </c>
    </row>
    <row r="355" spans="2:51" s="14" customFormat="1" ht="12">
      <c r="B355" s="148"/>
      <c r="C355" s="278"/>
      <c r="D355" s="273" t="s">
        <v>139</v>
      </c>
      <c r="E355" s="279" t="s">
        <v>3</v>
      </c>
      <c r="F355" s="280" t="s">
        <v>418</v>
      </c>
      <c r="G355" s="278"/>
      <c r="H355" s="281">
        <v>4.69</v>
      </c>
      <c r="I355" s="258"/>
      <c r="J355" s="278"/>
      <c r="K355" s="278"/>
      <c r="L355" s="148"/>
      <c r="M355" s="150"/>
      <c r="N355" s="151"/>
      <c r="O355" s="151"/>
      <c r="P355" s="151"/>
      <c r="Q355" s="151"/>
      <c r="R355" s="151"/>
      <c r="S355" s="151"/>
      <c r="T355" s="152"/>
      <c r="AT355" s="149" t="s">
        <v>139</v>
      </c>
      <c r="AU355" s="149" t="s">
        <v>83</v>
      </c>
      <c r="AV355" s="14" t="s">
        <v>83</v>
      </c>
      <c r="AW355" s="14" t="s">
        <v>31</v>
      </c>
      <c r="AX355" s="14" t="s">
        <v>70</v>
      </c>
      <c r="AY355" s="149" t="s">
        <v>128</v>
      </c>
    </row>
    <row r="356" spans="2:51" s="14" customFormat="1" ht="12">
      <c r="B356" s="148"/>
      <c r="C356" s="278"/>
      <c r="D356" s="273" t="s">
        <v>139</v>
      </c>
      <c r="E356" s="279" t="s">
        <v>3</v>
      </c>
      <c r="F356" s="280" t="s">
        <v>419</v>
      </c>
      <c r="G356" s="278"/>
      <c r="H356" s="281">
        <v>4.92</v>
      </c>
      <c r="I356" s="258"/>
      <c r="J356" s="278"/>
      <c r="K356" s="278"/>
      <c r="L356" s="148"/>
      <c r="M356" s="150"/>
      <c r="N356" s="151"/>
      <c r="O356" s="151"/>
      <c r="P356" s="151"/>
      <c r="Q356" s="151"/>
      <c r="R356" s="151"/>
      <c r="S356" s="151"/>
      <c r="T356" s="152"/>
      <c r="AT356" s="149" t="s">
        <v>139</v>
      </c>
      <c r="AU356" s="149" t="s">
        <v>83</v>
      </c>
      <c r="AV356" s="14" t="s">
        <v>83</v>
      </c>
      <c r="AW356" s="14" t="s">
        <v>31</v>
      </c>
      <c r="AX356" s="14" t="s">
        <v>70</v>
      </c>
      <c r="AY356" s="149" t="s">
        <v>128</v>
      </c>
    </row>
    <row r="357" spans="2:51" s="13" customFormat="1" ht="12">
      <c r="B357" s="143"/>
      <c r="C357" s="275"/>
      <c r="D357" s="273" t="s">
        <v>139</v>
      </c>
      <c r="E357" s="276" t="s">
        <v>3</v>
      </c>
      <c r="F357" s="277" t="s">
        <v>233</v>
      </c>
      <c r="G357" s="275"/>
      <c r="H357" s="276" t="s">
        <v>3</v>
      </c>
      <c r="I357" s="257"/>
      <c r="J357" s="275"/>
      <c r="K357" s="275"/>
      <c r="L357" s="143"/>
      <c r="M357" s="145"/>
      <c r="N357" s="146"/>
      <c r="O357" s="146"/>
      <c r="P357" s="146"/>
      <c r="Q357" s="146"/>
      <c r="R357" s="146"/>
      <c r="S357" s="146"/>
      <c r="T357" s="147"/>
      <c r="AT357" s="144" t="s">
        <v>139</v>
      </c>
      <c r="AU357" s="144" t="s">
        <v>83</v>
      </c>
      <c r="AV357" s="13" t="s">
        <v>77</v>
      </c>
      <c r="AW357" s="13" t="s">
        <v>31</v>
      </c>
      <c r="AX357" s="13" t="s">
        <v>70</v>
      </c>
      <c r="AY357" s="144" t="s">
        <v>128</v>
      </c>
    </row>
    <row r="358" spans="2:51" s="14" customFormat="1" ht="12">
      <c r="B358" s="148"/>
      <c r="C358" s="278"/>
      <c r="D358" s="273" t="s">
        <v>139</v>
      </c>
      <c r="E358" s="279" t="s">
        <v>3</v>
      </c>
      <c r="F358" s="280" t="s">
        <v>325</v>
      </c>
      <c r="G358" s="278"/>
      <c r="H358" s="281">
        <v>6.68</v>
      </c>
      <c r="I358" s="258"/>
      <c r="J358" s="278"/>
      <c r="K358" s="278"/>
      <c r="L358" s="148"/>
      <c r="M358" s="150"/>
      <c r="N358" s="151"/>
      <c r="O358" s="151"/>
      <c r="P358" s="151"/>
      <c r="Q358" s="151"/>
      <c r="R358" s="151"/>
      <c r="S358" s="151"/>
      <c r="T358" s="152"/>
      <c r="AT358" s="149" t="s">
        <v>139</v>
      </c>
      <c r="AU358" s="149" t="s">
        <v>83</v>
      </c>
      <c r="AV358" s="14" t="s">
        <v>83</v>
      </c>
      <c r="AW358" s="14" t="s">
        <v>31</v>
      </c>
      <c r="AX358" s="14" t="s">
        <v>70</v>
      </c>
      <c r="AY358" s="149" t="s">
        <v>128</v>
      </c>
    </row>
    <row r="359" spans="2:51" s="14" customFormat="1" ht="12">
      <c r="B359" s="148"/>
      <c r="C359" s="278"/>
      <c r="D359" s="273" t="s">
        <v>139</v>
      </c>
      <c r="E359" s="279" t="s">
        <v>3</v>
      </c>
      <c r="F359" s="280" t="s">
        <v>326</v>
      </c>
      <c r="G359" s="278"/>
      <c r="H359" s="281">
        <v>6.58</v>
      </c>
      <c r="I359" s="258"/>
      <c r="J359" s="278"/>
      <c r="K359" s="278"/>
      <c r="L359" s="148"/>
      <c r="M359" s="150"/>
      <c r="N359" s="151"/>
      <c r="O359" s="151"/>
      <c r="P359" s="151"/>
      <c r="Q359" s="151"/>
      <c r="R359" s="151"/>
      <c r="S359" s="151"/>
      <c r="T359" s="152"/>
      <c r="AT359" s="149" t="s">
        <v>139</v>
      </c>
      <c r="AU359" s="149" t="s">
        <v>83</v>
      </c>
      <c r="AV359" s="14" t="s">
        <v>83</v>
      </c>
      <c r="AW359" s="14" t="s">
        <v>31</v>
      </c>
      <c r="AX359" s="14" t="s">
        <v>70</v>
      </c>
      <c r="AY359" s="149" t="s">
        <v>128</v>
      </c>
    </row>
    <row r="360" spans="2:51" s="14" customFormat="1" ht="12">
      <c r="B360" s="148"/>
      <c r="C360" s="278"/>
      <c r="D360" s="273" t="s">
        <v>139</v>
      </c>
      <c r="E360" s="279" t="s">
        <v>3</v>
      </c>
      <c r="F360" s="280" t="s">
        <v>327</v>
      </c>
      <c r="G360" s="278"/>
      <c r="H360" s="281">
        <v>6.48</v>
      </c>
      <c r="I360" s="258"/>
      <c r="J360" s="278"/>
      <c r="K360" s="278"/>
      <c r="L360" s="148"/>
      <c r="M360" s="150"/>
      <c r="N360" s="151"/>
      <c r="O360" s="151"/>
      <c r="P360" s="151"/>
      <c r="Q360" s="151"/>
      <c r="R360" s="151"/>
      <c r="S360" s="151"/>
      <c r="T360" s="152"/>
      <c r="AT360" s="149" t="s">
        <v>139</v>
      </c>
      <c r="AU360" s="149" t="s">
        <v>83</v>
      </c>
      <c r="AV360" s="14" t="s">
        <v>83</v>
      </c>
      <c r="AW360" s="14" t="s">
        <v>31</v>
      </c>
      <c r="AX360" s="14" t="s">
        <v>70</v>
      </c>
      <c r="AY360" s="149" t="s">
        <v>128</v>
      </c>
    </row>
    <row r="361" spans="2:51" s="14" customFormat="1" ht="12">
      <c r="B361" s="148"/>
      <c r="C361" s="278"/>
      <c r="D361" s="273" t="s">
        <v>139</v>
      </c>
      <c r="E361" s="279" t="s">
        <v>3</v>
      </c>
      <c r="F361" s="280" t="s">
        <v>328</v>
      </c>
      <c r="G361" s="278"/>
      <c r="H361" s="281">
        <v>4.9</v>
      </c>
      <c r="I361" s="258"/>
      <c r="J361" s="278"/>
      <c r="K361" s="278"/>
      <c r="L361" s="148"/>
      <c r="M361" s="150"/>
      <c r="N361" s="151"/>
      <c r="O361" s="151"/>
      <c r="P361" s="151"/>
      <c r="Q361" s="151"/>
      <c r="R361" s="151"/>
      <c r="S361" s="151"/>
      <c r="T361" s="152"/>
      <c r="AT361" s="149" t="s">
        <v>139</v>
      </c>
      <c r="AU361" s="149" t="s">
        <v>83</v>
      </c>
      <c r="AV361" s="14" t="s">
        <v>83</v>
      </c>
      <c r="AW361" s="14" t="s">
        <v>31</v>
      </c>
      <c r="AX361" s="14" t="s">
        <v>70</v>
      </c>
      <c r="AY361" s="149" t="s">
        <v>128</v>
      </c>
    </row>
    <row r="362" spans="2:51" s="14" customFormat="1" ht="12">
      <c r="B362" s="148"/>
      <c r="C362" s="278"/>
      <c r="D362" s="273" t="s">
        <v>139</v>
      </c>
      <c r="E362" s="279" t="s">
        <v>3</v>
      </c>
      <c r="F362" s="280" t="s">
        <v>329</v>
      </c>
      <c r="G362" s="278"/>
      <c r="H362" s="281">
        <v>6.36</v>
      </c>
      <c r="I362" s="258"/>
      <c r="J362" s="278"/>
      <c r="K362" s="278"/>
      <c r="L362" s="148"/>
      <c r="M362" s="150"/>
      <c r="N362" s="151"/>
      <c r="O362" s="151"/>
      <c r="P362" s="151"/>
      <c r="Q362" s="151"/>
      <c r="R362" s="151"/>
      <c r="S362" s="151"/>
      <c r="T362" s="152"/>
      <c r="AT362" s="149" t="s">
        <v>139</v>
      </c>
      <c r="AU362" s="149" t="s">
        <v>83</v>
      </c>
      <c r="AV362" s="14" t="s">
        <v>83</v>
      </c>
      <c r="AW362" s="14" t="s">
        <v>31</v>
      </c>
      <c r="AX362" s="14" t="s">
        <v>70</v>
      </c>
      <c r="AY362" s="149" t="s">
        <v>128</v>
      </c>
    </row>
    <row r="363" spans="2:51" s="13" customFormat="1" ht="12">
      <c r="B363" s="143"/>
      <c r="C363" s="275"/>
      <c r="D363" s="273" t="s">
        <v>139</v>
      </c>
      <c r="E363" s="276" t="s">
        <v>3</v>
      </c>
      <c r="F363" s="277" t="s">
        <v>239</v>
      </c>
      <c r="G363" s="275"/>
      <c r="H363" s="276" t="s">
        <v>3</v>
      </c>
      <c r="I363" s="257"/>
      <c r="J363" s="275"/>
      <c r="K363" s="275"/>
      <c r="L363" s="143"/>
      <c r="M363" s="145"/>
      <c r="N363" s="146"/>
      <c r="O363" s="146"/>
      <c r="P363" s="146"/>
      <c r="Q363" s="146"/>
      <c r="R363" s="146"/>
      <c r="S363" s="146"/>
      <c r="T363" s="147"/>
      <c r="AT363" s="144" t="s">
        <v>139</v>
      </c>
      <c r="AU363" s="144" t="s">
        <v>83</v>
      </c>
      <c r="AV363" s="13" t="s">
        <v>77</v>
      </c>
      <c r="AW363" s="13" t="s">
        <v>31</v>
      </c>
      <c r="AX363" s="13" t="s">
        <v>70</v>
      </c>
      <c r="AY363" s="144" t="s">
        <v>128</v>
      </c>
    </row>
    <row r="364" spans="2:51" s="14" customFormat="1" ht="12">
      <c r="B364" s="148"/>
      <c r="C364" s="278"/>
      <c r="D364" s="273" t="s">
        <v>139</v>
      </c>
      <c r="E364" s="279" t="s">
        <v>3</v>
      </c>
      <c r="F364" s="280" t="s">
        <v>420</v>
      </c>
      <c r="G364" s="278"/>
      <c r="H364" s="281">
        <v>4.92</v>
      </c>
      <c r="I364" s="258"/>
      <c r="J364" s="278"/>
      <c r="K364" s="278"/>
      <c r="L364" s="148"/>
      <c r="M364" s="150"/>
      <c r="N364" s="151"/>
      <c r="O364" s="151"/>
      <c r="P364" s="151"/>
      <c r="Q364" s="151"/>
      <c r="R364" s="151"/>
      <c r="S364" s="151"/>
      <c r="T364" s="152"/>
      <c r="AT364" s="149" t="s">
        <v>139</v>
      </c>
      <c r="AU364" s="149" t="s">
        <v>83</v>
      </c>
      <c r="AV364" s="14" t="s">
        <v>83</v>
      </c>
      <c r="AW364" s="14" t="s">
        <v>31</v>
      </c>
      <c r="AX364" s="14" t="s">
        <v>70</v>
      </c>
      <c r="AY364" s="149" t="s">
        <v>128</v>
      </c>
    </row>
    <row r="365" spans="2:51" s="14" customFormat="1" ht="12">
      <c r="B365" s="148"/>
      <c r="C365" s="278"/>
      <c r="D365" s="273" t="s">
        <v>139</v>
      </c>
      <c r="E365" s="279" t="s">
        <v>3</v>
      </c>
      <c r="F365" s="280" t="s">
        <v>421</v>
      </c>
      <c r="G365" s="278"/>
      <c r="H365" s="281">
        <v>4.91</v>
      </c>
      <c r="I365" s="258"/>
      <c r="J365" s="278"/>
      <c r="K365" s="278"/>
      <c r="L365" s="148"/>
      <c r="M365" s="150"/>
      <c r="N365" s="151"/>
      <c r="O365" s="151"/>
      <c r="P365" s="151"/>
      <c r="Q365" s="151"/>
      <c r="R365" s="151"/>
      <c r="S365" s="151"/>
      <c r="T365" s="152"/>
      <c r="AT365" s="149" t="s">
        <v>139</v>
      </c>
      <c r="AU365" s="149" t="s">
        <v>83</v>
      </c>
      <c r="AV365" s="14" t="s">
        <v>83</v>
      </c>
      <c r="AW365" s="14" t="s">
        <v>31</v>
      </c>
      <c r="AX365" s="14" t="s">
        <v>70</v>
      </c>
      <c r="AY365" s="149" t="s">
        <v>128</v>
      </c>
    </row>
    <row r="366" spans="2:51" s="14" customFormat="1" ht="12">
      <c r="B366" s="148"/>
      <c r="C366" s="278"/>
      <c r="D366" s="273" t="s">
        <v>139</v>
      </c>
      <c r="E366" s="279" t="s">
        <v>3</v>
      </c>
      <c r="F366" s="280" t="s">
        <v>422</v>
      </c>
      <c r="G366" s="278"/>
      <c r="H366" s="281">
        <v>4.06</v>
      </c>
      <c r="I366" s="258"/>
      <c r="J366" s="278"/>
      <c r="K366" s="278"/>
      <c r="L366" s="148"/>
      <c r="M366" s="150"/>
      <c r="N366" s="151"/>
      <c r="O366" s="151"/>
      <c r="P366" s="151"/>
      <c r="Q366" s="151"/>
      <c r="R366" s="151"/>
      <c r="S366" s="151"/>
      <c r="T366" s="152"/>
      <c r="AT366" s="149" t="s">
        <v>139</v>
      </c>
      <c r="AU366" s="149" t="s">
        <v>83</v>
      </c>
      <c r="AV366" s="14" t="s">
        <v>83</v>
      </c>
      <c r="AW366" s="14" t="s">
        <v>31</v>
      </c>
      <c r="AX366" s="14" t="s">
        <v>70</v>
      </c>
      <c r="AY366" s="149" t="s">
        <v>128</v>
      </c>
    </row>
    <row r="367" spans="2:51" s="14" customFormat="1" ht="12">
      <c r="B367" s="148"/>
      <c r="C367" s="278"/>
      <c r="D367" s="273" t="s">
        <v>139</v>
      </c>
      <c r="E367" s="279" t="s">
        <v>3</v>
      </c>
      <c r="F367" s="280" t="s">
        <v>423</v>
      </c>
      <c r="G367" s="278"/>
      <c r="H367" s="281">
        <v>4.3</v>
      </c>
      <c r="I367" s="258"/>
      <c r="J367" s="278"/>
      <c r="K367" s="278"/>
      <c r="L367" s="148"/>
      <c r="M367" s="150"/>
      <c r="N367" s="151"/>
      <c r="O367" s="151"/>
      <c r="P367" s="151"/>
      <c r="Q367" s="151"/>
      <c r="R367" s="151"/>
      <c r="S367" s="151"/>
      <c r="T367" s="152"/>
      <c r="AT367" s="149" t="s">
        <v>139</v>
      </c>
      <c r="AU367" s="149" t="s">
        <v>83</v>
      </c>
      <c r="AV367" s="14" t="s">
        <v>83</v>
      </c>
      <c r="AW367" s="14" t="s">
        <v>31</v>
      </c>
      <c r="AX367" s="14" t="s">
        <v>70</v>
      </c>
      <c r="AY367" s="149" t="s">
        <v>128</v>
      </c>
    </row>
    <row r="368" spans="2:51" s="14" customFormat="1" ht="12">
      <c r="B368" s="148"/>
      <c r="C368" s="278"/>
      <c r="D368" s="273" t="s">
        <v>139</v>
      </c>
      <c r="E368" s="279" t="s">
        <v>3</v>
      </c>
      <c r="F368" s="280" t="s">
        <v>424</v>
      </c>
      <c r="G368" s="278"/>
      <c r="H368" s="281">
        <v>8.86</v>
      </c>
      <c r="I368" s="258"/>
      <c r="J368" s="278"/>
      <c r="K368" s="278"/>
      <c r="L368" s="148"/>
      <c r="M368" s="150"/>
      <c r="N368" s="151"/>
      <c r="O368" s="151"/>
      <c r="P368" s="151"/>
      <c r="Q368" s="151"/>
      <c r="R368" s="151"/>
      <c r="S368" s="151"/>
      <c r="T368" s="152"/>
      <c r="AT368" s="149" t="s">
        <v>139</v>
      </c>
      <c r="AU368" s="149" t="s">
        <v>83</v>
      </c>
      <c r="AV368" s="14" t="s">
        <v>83</v>
      </c>
      <c r="AW368" s="14" t="s">
        <v>31</v>
      </c>
      <c r="AX368" s="14" t="s">
        <v>70</v>
      </c>
      <c r="AY368" s="149" t="s">
        <v>128</v>
      </c>
    </row>
    <row r="369" spans="2:51" s="14" customFormat="1" ht="12">
      <c r="B369" s="148"/>
      <c r="C369" s="278"/>
      <c r="D369" s="273" t="s">
        <v>139</v>
      </c>
      <c r="E369" s="279" t="s">
        <v>3</v>
      </c>
      <c r="F369" s="280" t="s">
        <v>425</v>
      </c>
      <c r="G369" s="278"/>
      <c r="H369" s="281">
        <v>9.16</v>
      </c>
      <c r="I369" s="258"/>
      <c r="J369" s="278"/>
      <c r="K369" s="278"/>
      <c r="L369" s="148"/>
      <c r="M369" s="150"/>
      <c r="N369" s="151"/>
      <c r="O369" s="151"/>
      <c r="P369" s="151"/>
      <c r="Q369" s="151"/>
      <c r="R369" s="151"/>
      <c r="S369" s="151"/>
      <c r="T369" s="152"/>
      <c r="AT369" s="149" t="s">
        <v>139</v>
      </c>
      <c r="AU369" s="149" t="s">
        <v>83</v>
      </c>
      <c r="AV369" s="14" t="s">
        <v>83</v>
      </c>
      <c r="AW369" s="14" t="s">
        <v>31</v>
      </c>
      <c r="AX369" s="14" t="s">
        <v>70</v>
      </c>
      <c r="AY369" s="149" t="s">
        <v>128</v>
      </c>
    </row>
    <row r="370" spans="2:51" s="14" customFormat="1" ht="12">
      <c r="B370" s="148"/>
      <c r="C370" s="278"/>
      <c r="D370" s="273" t="s">
        <v>139</v>
      </c>
      <c r="E370" s="279" t="s">
        <v>3</v>
      </c>
      <c r="F370" s="280" t="s">
        <v>426</v>
      </c>
      <c r="G370" s="278"/>
      <c r="H370" s="281">
        <v>30</v>
      </c>
      <c r="I370" s="258"/>
      <c r="J370" s="278"/>
      <c r="K370" s="278"/>
      <c r="L370" s="148"/>
      <c r="M370" s="150"/>
      <c r="N370" s="151"/>
      <c r="O370" s="151"/>
      <c r="P370" s="151"/>
      <c r="Q370" s="151"/>
      <c r="R370" s="151"/>
      <c r="S370" s="151"/>
      <c r="T370" s="152"/>
      <c r="AT370" s="149" t="s">
        <v>139</v>
      </c>
      <c r="AU370" s="149" t="s">
        <v>83</v>
      </c>
      <c r="AV370" s="14" t="s">
        <v>83</v>
      </c>
      <c r="AW370" s="14" t="s">
        <v>31</v>
      </c>
      <c r="AX370" s="14" t="s">
        <v>70</v>
      </c>
      <c r="AY370" s="149" t="s">
        <v>128</v>
      </c>
    </row>
    <row r="371" spans="2:51" s="14" customFormat="1" ht="12">
      <c r="B371" s="148"/>
      <c r="C371" s="278"/>
      <c r="D371" s="273" t="s">
        <v>139</v>
      </c>
      <c r="E371" s="279" t="s">
        <v>3</v>
      </c>
      <c r="F371" s="280" t="s">
        <v>427</v>
      </c>
      <c r="G371" s="278"/>
      <c r="H371" s="281">
        <v>12.26</v>
      </c>
      <c r="I371" s="258"/>
      <c r="J371" s="278"/>
      <c r="K371" s="278"/>
      <c r="L371" s="148"/>
      <c r="M371" s="150"/>
      <c r="N371" s="151"/>
      <c r="O371" s="151"/>
      <c r="P371" s="151"/>
      <c r="Q371" s="151"/>
      <c r="R371" s="151"/>
      <c r="S371" s="151"/>
      <c r="T371" s="152"/>
      <c r="AT371" s="149" t="s">
        <v>139</v>
      </c>
      <c r="AU371" s="149" t="s">
        <v>83</v>
      </c>
      <c r="AV371" s="14" t="s">
        <v>83</v>
      </c>
      <c r="AW371" s="14" t="s">
        <v>31</v>
      </c>
      <c r="AX371" s="14" t="s">
        <v>70</v>
      </c>
      <c r="AY371" s="149" t="s">
        <v>128</v>
      </c>
    </row>
    <row r="372" spans="2:51" s="14" customFormat="1" ht="12">
      <c r="B372" s="148"/>
      <c r="C372" s="278"/>
      <c r="D372" s="273" t="s">
        <v>139</v>
      </c>
      <c r="E372" s="279" t="s">
        <v>3</v>
      </c>
      <c r="F372" s="280" t="s">
        <v>428</v>
      </c>
      <c r="G372" s="278"/>
      <c r="H372" s="281">
        <v>48.72</v>
      </c>
      <c r="I372" s="258"/>
      <c r="J372" s="278"/>
      <c r="K372" s="278"/>
      <c r="L372" s="148"/>
      <c r="M372" s="150"/>
      <c r="N372" s="151"/>
      <c r="O372" s="151"/>
      <c r="P372" s="151"/>
      <c r="Q372" s="151"/>
      <c r="R372" s="151"/>
      <c r="S372" s="151"/>
      <c r="T372" s="152"/>
      <c r="AT372" s="149" t="s">
        <v>139</v>
      </c>
      <c r="AU372" s="149" t="s">
        <v>83</v>
      </c>
      <c r="AV372" s="14" t="s">
        <v>83</v>
      </c>
      <c r="AW372" s="14" t="s">
        <v>31</v>
      </c>
      <c r="AX372" s="14" t="s">
        <v>70</v>
      </c>
      <c r="AY372" s="149" t="s">
        <v>128</v>
      </c>
    </row>
    <row r="373" spans="2:51" s="14" customFormat="1" ht="12">
      <c r="B373" s="148"/>
      <c r="C373" s="278"/>
      <c r="D373" s="273" t="s">
        <v>139</v>
      </c>
      <c r="E373" s="279" t="s">
        <v>3</v>
      </c>
      <c r="F373" s="280" t="s">
        <v>429</v>
      </c>
      <c r="G373" s="278"/>
      <c r="H373" s="281">
        <v>12.24</v>
      </c>
      <c r="I373" s="258"/>
      <c r="J373" s="278"/>
      <c r="K373" s="278"/>
      <c r="L373" s="148"/>
      <c r="M373" s="150"/>
      <c r="N373" s="151"/>
      <c r="O373" s="151"/>
      <c r="P373" s="151"/>
      <c r="Q373" s="151"/>
      <c r="R373" s="151"/>
      <c r="S373" s="151"/>
      <c r="T373" s="152"/>
      <c r="AT373" s="149" t="s">
        <v>139</v>
      </c>
      <c r="AU373" s="149" t="s">
        <v>83</v>
      </c>
      <c r="AV373" s="14" t="s">
        <v>83</v>
      </c>
      <c r="AW373" s="14" t="s">
        <v>31</v>
      </c>
      <c r="AX373" s="14" t="s">
        <v>70</v>
      </c>
      <c r="AY373" s="149" t="s">
        <v>128</v>
      </c>
    </row>
    <row r="374" spans="2:51" s="14" customFormat="1" ht="12">
      <c r="B374" s="148"/>
      <c r="C374" s="278"/>
      <c r="D374" s="273" t="s">
        <v>139</v>
      </c>
      <c r="E374" s="279" t="s">
        <v>3</v>
      </c>
      <c r="F374" s="280" t="s">
        <v>430</v>
      </c>
      <c r="G374" s="278"/>
      <c r="H374" s="281">
        <v>11.15</v>
      </c>
      <c r="I374" s="258"/>
      <c r="J374" s="278"/>
      <c r="K374" s="278"/>
      <c r="L374" s="148"/>
      <c r="M374" s="150"/>
      <c r="N374" s="151"/>
      <c r="O374" s="151"/>
      <c r="P374" s="151"/>
      <c r="Q374" s="151"/>
      <c r="R374" s="151"/>
      <c r="S374" s="151"/>
      <c r="T374" s="152"/>
      <c r="AT374" s="149" t="s">
        <v>139</v>
      </c>
      <c r="AU374" s="149" t="s">
        <v>83</v>
      </c>
      <c r="AV374" s="14" t="s">
        <v>83</v>
      </c>
      <c r="AW374" s="14" t="s">
        <v>31</v>
      </c>
      <c r="AX374" s="14" t="s">
        <v>70</v>
      </c>
      <c r="AY374" s="149" t="s">
        <v>128</v>
      </c>
    </row>
    <row r="375" spans="2:51" s="14" customFormat="1" ht="12">
      <c r="B375" s="148"/>
      <c r="C375" s="278"/>
      <c r="D375" s="273" t="s">
        <v>139</v>
      </c>
      <c r="E375" s="279" t="s">
        <v>3</v>
      </c>
      <c r="F375" s="280" t="s">
        <v>431</v>
      </c>
      <c r="G375" s="278"/>
      <c r="H375" s="281">
        <v>8.2</v>
      </c>
      <c r="I375" s="258"/>
      <c r="J375" s="278"/>
      <c r="K375" s="278"/>
      <c r="L375" s="148"/>
      <c r="M375" s="150"/>
      <c r="N375" s="151"/>
      <c r="O375" s="151"/>
      <c r="P375" s="151"/>
      <c r="Q375" s="151"/>
      <c r="R375" s="151"/>
      <c r="S375" s="151"/>
      <c r="T375" s="152"/>
      <c r="AT375" s="149" t="s">
        <v>139</v>
      </c>
      <c r="AU375" s="149" t="s">
        <v>83</v>
      </c>
      <c r="AV375" s="14" t="s">
        <v>83</v>
      </c>
      <c r="AW375" s="14" t="s">
        <v>31</v>
      </c>
      <c r="AX375" s="14" t="s">
        <v>70</v>
      </c>
      <c r="AY375" s="149" t="s">
        <v>128</v>
      </c>
    </row>
    <row r="376" spans="2:51" s="13" customFormat="1" ht="12">
      <c r="B376" s="143"/>
      <c r="C376" s="275"/>
      <c r="D376" s="273" t="s">
        <v>139</v>
      </c>
      <c r="E376" s="276" t="s">
        <v>3</v>
      </c>
      <c r="F376" s="277" t="s">
        <v>266</v>
      </c>
      <c r="G376" s="275"/>
      <c r="H376" s="276" t="s">
        <v>3</v>
      </c>
      <c r="I376" s="257"/>
      <c r="J376" s="275"/>
      <c r="K376" s="275"/>
      <c r="L376" s="143"/>
      <c r="M376" s="145"/>
      <c r="N376" s="146"/>
      <c r="O376" s="146"/>
      <c r="P376" s="146"/>
      <c r="Q376" s="146"/>
      <c r="R376" s="146"/>
      <c r="S376" s="146"/>
      <c r="T376" s="147"/>
      <c r="AT376" s="144" t="s">
        <v>139</v>
      </c>
      <c r="AU376" s="144" t="s">
        <v>83</v>
      </c>
      <c r="AV376" s="13" t="s">
        <v>77</v>
      </c>
      <c r="AW376" s="13" t="s">
        <v>31</v>
      </c>
      <c r="AX376" s="13" t="s">
        <v>70</v>
      </c>
      <c r="AY376" s="144" t="s">
        <v>128</v>
      </c>
    </row>
    <row r="377" spans="2:51" s="14" customFormat="1" ht="12">
      <c r="B377" s="148"/>
      <c r="C377" s="278"/>
      <c r="D377" s="273" t="s">
        <v>139</v>
      </c>
      <c r="E377" s="279" t="s">
        <v>3</v>
      </c>
      <c r="F377" s="280" t="s">
        <v>432</v>
      </c>
      <c r="G377" s="278"/>
      <c r="H377" s="281">
        <v>8.52</v>
      </c>
      <c r="I377" s="258"/>
      <c r="J377" s="278"/>
      <c r="K377" s="278"/>
      <c r="L377" s="148"/>
      <c r="M377" s="150"/>
      <c r="N377" s="151"/>
      <c r="O377" s="151"/>
      <c r="P377" s="151"/>
      <c r="Q377" s="151"/>
      <c r="R377" s="151"/>
      <c r="S377" s="151"/>
      <c r="T377" s="152"/>
      <c r="AT377" s="149" t="s">
        <v>139</v>
      </c>
      <c r="AU377" s="149" t="s">
        <v>83</v>
      </c>
      <c r="AV377" s="14" t="s">
        <v>83</v>
      </c>
      <c r="AW377" s="14" t="s">
        <v>31</v>
      </c>
      <c r="AX377" s="14" t="s">
        <v>70</v>
      </c>
      <c r="AY377" s="149" t="s">
        <v>128</v>
      </c>
    </row>
    <row r="378" spans="2:51" s="14" customFormat="1" ht="12">
      <c r="B378" s="148"/>
      <c r="C378" s="278"/>
      <c r="D378" s="273" t="s">
        <v>139</v>
      </c>
      <c r="E378" s="279" t="s">
        <v>3</v>
      </c>
      <c r="F378" s="280" t="s">
        <v>433</v>
      </c>
      <c r="G378" s="278"/>
      <c r="H378" s="281">
        <v>24.35</v>
      </c>
      <c r="I378" s="258"/>
      <c r="J378" s="278"/>
      <c r="K378" s="278"/>
      <c r="L378" s="148"/>
      <c r="M378" s="150"/>
      <c r="N378" s="151"/>
      <c r="O378" s="151"/>
      <c r="P378" s="151"/>
      <c r="Q378" s="151"/>
      <c r="R378" s="151"/>
      <c r="S378" s="151"/>
      <c r="T378" s="152"/>
      <c r="AT378" s="149" t="s">
        <v>139</v>
      </c>
      <c r="AU378" s="149" t="s">
        <v>83</v>
      </c>
      <c r="AV378" s="14" t="s">
        <v>83</v>
      </c>
      <c r="AW378" s="14" t="s">
        <v>31</v>
      </c>
      <c r="AX378" s="14" t="s">
        <v>70</v>
      </c>
      <c r="AY378" s="149" t="s">
        <v>128</v>
      </c>
    </row>
    <row r="379" spans="2:51" s="14" customFormat="1" ht="12">
      <c r="B379" s="148"/>
      <c r="C379" s="278"/>
      <c r="D379" s="273" t="s">
        <v>139</v>
      </c>
      <c r="E379" s="279" t="s">
        <v>3</v>
      </c>
      <c r="F379" s="280" t="s">
        <v>434</v>
      </c>
      <c r="G379" s="278"/>
      <c r="H379" s="281">
        <v>19.36</v>
      </c>
      <c r="I379" s="258"/>
      <c r="J379" s="278"/>
      <c r="K379" s="278"/>
      <c r="L379" s="148"/>
      <c r="M379" s="150"/>
      <c r="N379" s="151"/>
      <c r="O379" s="151"/>
      <c r="P379" s="151"/>
      <c r="Q379" s="151"/>
      <c r="R379" s="151"/>
      <c r="S379" s="151"/>
      <c r="T379" s="152"/>
      <c r="AT379" s="149" t="s">
        <v>139</v>
      </c>
      <c r="AU379" s="149" t="s">
        <v>83</v>
      </c>
      <c r="AV379" s="14" t="s">
        <v>83</v>
      </c>
      <c r="AW379" s="14" t="s">
        <v>31</v>
      </c>
      <c r="AX379" s="14" t="s">
        <v>70</v>
      </c>
      <c r="AY379" s="149" t="s">
        <v>128</v>
      </c>
    </row>
    <row r="380" spans="2:51" s="14" customFormat="1" ht="12">
      <c r="B380" s="148"/>
      <c r="C380" s="278"/>
      <c r="D380" s="273" t="s">
        <v>139</v>
      </c>
      <c r="E380" s="279" t="s">
        <v>3</v>
      </c>
      <c r="F380" s="280" t="s">
        <v>435</v>
      </c>
      <c r="G380" s="278"/>
      <c r="H380" s="281">
        <v>9.78</v>
      </c>
      <c r="I380" s="258"/>
      <c r="J380" s="278"/>
      <c r="K380" s="278"/>
      <c r="L380" s="148"/>
      <c r="M380" s="150"/>
      <c r="N380" s="151"/>
      <c r="O380" s="151"/>
      <c r="P380" s="151"/>
      <c r="Q380" s="151"/>
      <c r="R380" s="151"/>
      <c r="S380" s="151"/>
      <c r="T380" s="152"/>
      <c r="AT380" s="149" t="s">
        <v>139</v>
      </c>
      <c r="AU380" s="149" t="s">
        <v>83</v>
      </c>
      <c r="AV380" s="14" t="s">
        <v>83</v>
      </c>
      <c r="AW380" s="14" t="s">
        <v>31</v>
      </c>
      <c r="AX380" s="14" t="s">
        <v>70</v>
      </c>
      <c r="AY380" s="149" t="s">
        <v>128</v>
      </c>
    </row>
    <row r="381" spans="2:51" s="14" customFormat="1" ht="12">
      <c r="B381" s="148"/>
      <c r="C381" s="278"/>
      <c r="D381" s="273" t="s">
        <v>139</v>
      </c>
      <c r="E381" s="279" t="s">
        <v>3</v>
      </c>
      <c r="F381" s="280" t="s">
        <v>436</v>
      </c>
      <c r="G381" s="278"/>
      <c r="H381" s="281">
        <v>4.9</v>
      </c>
      <c r="I381" s="258"/>
      <c r="J381" s="278"/>
      <c r="K381" s="278"/>
      <c r="L381" s="148"/>
      <c r="M381" s="150"/>
      <c r="N381" s="151"/>
      <c r="O381" s="151"/>
      <c r="P381" s="151"/>
      <c r="Q381" s="151"/>
      <c r="R381" s="151"/>
      <c r="S381" s="151"/>
      <c r="T381" s="152"/>
      <c r="AT381" s="149" t="s">
        <v>139</v>
      </c>
      <c r="AU381" s="149" t="s">
        <v>83</v>
      </c>
      <c r="AV381" s="14" t="s">
        <v>83</v>
      </c>
      <c r="AW381" s="14" t="s">
        <v>31</v>
      </c>
      <c r="AX381" s="14" t="s">
        <v>70</v>
      </c>
      <c r="AY381" s="149" t="s">
        <v>128</v>
      </c>
    </row>
    <row r="382" spans="2:51" s="14" customFormat="1" ht="12">
      <c r="B382" s="148"/>
      <c r="C382" s="278"/>
      <c r="D382" s="273" t="s">
        <v>139</v>
      </c>
      <c r="E382" s="279" t="s">
        <v>3</v>
      </c>
      <c r="F382" s="280" t="s">
        <v>437</v>
      </c>
      <c r="G382" s="278"/>
      <c r="H382" s="281">
        <v>14.64</v>
      </c>
      <c r="I382" s="258"/>
      <c r="J382" s="278"/>
      <c r="K382" s="278"/>
      <c r="L382" s="148"/>
      <c r="M382" s="150"/>
      <c r="N382" s="151"/>
      <c r="O382" s="151"/>
      <c r="P382" s="151"/>
      <c r="Q382" s="151"/>
      <c r="R382" s="151"/>
      <c r="S382" s="151"/>
      <c r="T382" s="152"/>
      <c r="AT382" s="149" t="s">
        <v>139</v>
      </c>
      <c r="AU382" s="149" t="s">
        <v>83</v>
      </c>
      <c r="AV382" s="14" t="s">
        <v>83</v>
      </c>
      <c r="AW382" s="14" t="s">
        <v>31</v>
      </c>
      <c r="AX382" s="14" t="s">
        <v>70</v>
      </c>
      <c r="AY382" s="149" t="s">
        <v>128</v>
      </c>
    </row>
    <row r="383" spans="2:51" s="14" customFormat="1" ht="12">
      <c r="B383" s="148"/>
      <c r="C383" s="278"/>
      <c r="D383" s="273" t="s">
        <v>139</v>
      </c>
      <c r="E383" s="279" t="s">
        <v>3</v>
      </c>
      <c r="F383" s="280" t="s">
        <v>438</v>
      </c>
      <c r="G383" s="278"/>
      <c r="H383" s="281">
        <v>19.64</v>
      </c>
      <c r="I383" s="258"/>
      <c r="J383" s="278"/>
      <c r="K383" s="278"/>
      <c r="L383" s="148"/>
      <c r="M383" s="150"/>
      <c r="N383" s="151"/>
      <c r="O383" s="151"/>
      <c r="P383" s="151"/>
      <c r="Q383" s="151"/>
      <c r="R383" s="151"/>
      <c r="S383" s="151"/>
      <c r="T383" s="152"/>
      <c r="AT383" s="149" t="s">
        <v>139</v>
      </c>
      <c r="AU383" s="149" t="s">
        <v>83</v>
      </c>
      <c r="AV383" s="14" t="s">
        <v>83</v>
      </c>
      <c r="AW383" s="14" t="s">
        <v>31</v>
      </c>
      <c r="AX383" s="14" t="s">
        <v>70</v>
      </c>
      <c r="AY383" s="149" t="s">
        <v>128</v>
      </c>
    </row>
    <row r="384" spans="2:51" s="13" customFormat="1" ht="12">
      <c r="B384" s="143"/>
      <c r="C384" s="275"/>
      <c r="D384" s="273" t="s">
        <v>139</v>
      </c>
      <c r="E384" s="276" t="s">
        <v>3</v>
      </c>
      <c r="F384" s="277" t="s">
        <v>233</v>
      </c>
      <c r="G384" s="275"/>
      <c r="H384" s="276" t="s">
        <v>3</v>
      </c>
      <c r="I384" s="257"/>
      <c r="J384" s="275"/>
      <c r="K384" s="275"/>
      <c r="L384" s="143"/>
      <c r="M384" s="145"/>
      <c r="N384" s="146"/>
      <c r="O384" s="146"/>
      <c r="P384" s="146"/>
      <c r="Q384" s="146"/>
      <c r="R384" s="146"/>
      <c r="S384" s="146"/>
      <c r="T384" s="147"/>
      <c r="AT384" s="144" t="s">
        <v>139</v>
      </c>
      <c r="AU384" s="144" t="s">
        <v>83</v>
      </c>
      <c r="AV384" s="13" t="s">
        <v>77</v>
      </c>
      <c r="AW384" s="13" t="s">
        <v>31</v>
      </c>
      <c r="AX384" s="13" t="s">
        <v>70</v>
      </c>
      <c r="AY384" s="144" t="s">
        <v>128</v>
      </c>
    </row>
    <row r="385" spans="2:51" s="14" customFormat="1" ht="12">
      <c r="B385" s="148"/>
      <c r="C385" s="278"/>
      <c r="D385" s="273" t="s">
        <v>139</v>
      </c>
      <c r="E385" s="279" t="s">
        <v>3</v>
      </c>
      <c r="F385" s="280" t="s">
        <v>349</v>
      </c>
      <c r="G385" s="278"/>
      <c r="H385" s="281">
        <v>6.77</v>
      </c>
      <c r="I385" s="258"/>
      <c r="J385" s="278"/>
      <c r="K385" s="278"/>
      <c r="L385" s="148"/>
      <c r="M385" s="150"/>
      <c r="N385" s="151"/>
      <c r="O385" s="151"/>
      <c r="P385" s="151"/>
      <c r="Q385" s="151"/>
      <c r="R385" s="151"/>
      <c r="S385" s="151"/>
      <c r="T385" s="152"/>
      <c r="AT385" s="149" t="s">
        <v>139</v>
      </c>
      <c r="AU385" s="149" t="s">
        <v>83</v>
      </c>
      <c r="AV385" s="14" t="s">
        <v>83</v>
      </c>
      <c r="AW385" s="14" t="s">
        <v>31</v>
      </c>
      <c r="AX385" s="14" t="s">
        <v>70</v>
      </c>
      <c r="AY385" s="149" t="s">
        <v>128</v>
      </c>
    </row>
    <row r="386" spans="2:51" s="14" customFormat="1" ht="12">
      <c r="B386" s="148"/>
      <c r="C386" s="278"/>
      <c r="D386" s="273" t="s">
        <v>139</v>
      </c>
      <c r="E386" s="279" t="s">
        <v>3</v>
      </c>
      <c r="F386" s="280" t="s">
        <v>350</v>
      </c>
      <c r="G386" s="278"/>
      <c r="H386" s="281">
        <v>6.75</v>
      </c>
      <c r="I386" s="258"/>
      <c r="J386" s="278"/>
      <c r="K386" s="278"/>
      <c r="L386" s="148"/>
      <c r="M386" s="150"/>
      <c r="N386" s="151"/>
      <c r="O386" s="151"/>
      <c r="P386" s="151"/>
      <c r="Q386" s="151"/>
      <c r="R386" s="151"/>
      <c r="S386" s="151"/>
      <c r="T386" s="152"/>
      <c r="AT386" s="149" t="s">
        <v>139</v>
      </c>
      <c r="AU386" s="149" t="s">
        <v>83</v>
      </c>
      <c r="AV386" s="14" t="s">
        <v>83</v>
      </c>
      <c r="AW386" s="14" t="s">
        <v>31</v>
      </c>
      <c r="AX386" s="14" t="s">
        <v>70</v>
      </c>
      <c r="AY386" s="149" t="s">
        <v>128</v>
      </c>
    </row>
    <row r="387" spans="2:51" s="13" customFormat="1" ht="12">
      <c r="B387" s="143"/>
      <c r="C387" s="275"/>
      <c r="D387" s="273" t="s">
        <v>139</v>
      </c>
      <c r="E387" s="276" t="s">
        <v>3</v>
      </c>
      <c r="F387" s="277" t="s">
        <v>276</v>
      </c>
      <c r="G387" s="275"/>
      <c r="H387" s="276" t="s">
        <v>3</v>
      </c>
      <c r="I387" s="257"/>
      <c r="J387" s="275"/>
      <c r="K387" s="275"/>
      <c r="L387" s="143"/>
      <c r="M387" s="145"/>
      <c r="N387" s="146"/>
      <c r="O387" s="146"/>
      <c r="P387" s="146"/>
      <c r="Q387" s="146"/>
      <c r="R387" s="146"/>
      <c r="S387" s="146"/>
      <c r="T387" s="147"/>
      <c r="AT387" s="144" t="s">
        <v>139</v>
      </c>
      <c r="AU387" s="144" t="s">
        <v>83</v>
      </c>
      <c r="AV387" s="13" t="s">
        <v>77</v>
      </c>
      <c r="AW387" s="13" t="s">
        <v>31</v>
      </c>
      <c r="AX387" s="13" t="s">
        <v>70</v>
      </c>
      <c r="AY387" s="144" t="s">
        <v>128</v>
      </c>
    </row>
    <row r="388" spans="2:51" s="14" customFormat="1" ht="12">
      <c r="B388" s="148"/>
      <c r="C388" s="278"/>
      <c r="D388" s="273" t="s">
        <v>139</v>
      </c>
      <c r="E388" s="279" t="s">
        <v>3</v>
      </c>
      <c r="F388" s="280" t="s">
        <v>439</v>
      </c>
      <c r="G388" s="278"/>
      <c r="H388" s="281">
        <v>9.76</v>
      </c>
      <c r="I388" s="258"/>
      <c r="J388" s="278"/>
      <c r="K388" s="278"/>
      <c r="L388" s="148"/>
      <c r="M388" s="150"/>
      <c r="N388" s="151"/>
      <c r="O388" s="151"/>
      <c r="P388" s="151"/>
      <c r="Q388" s="151"/>
      <c r="R388" s="151"/>
      <c r="S388" s="151"/>
      <c r="T388" s="152"/>
      <c r="AT388" s="149" t="s">
        <v>139</v>
      </c>
      <c r="AU388" s="149" t="s">
        <v>83</v>
      </c>
      <c r="AV388" s="14" t="s">
        <v>83</v>
      </c>
      <c r="AW388" s="14" t="s">
        <v>31</v>
      </c>
      <c r="AX388" s="14" t="s">
        <v>70</v>
      </c>
      <c r="AY388" s="149" t="s">
        <v>128</v>
      </c>
    </row>
    <row r="389" spans="2:51" s="14" customFormat="1" ht="12">
      <c r="B389" s="148"/>
      <c r="C389" s="278"/>
      <c r="D389" s="273" t="s">
        <v>139</v>
      </c>
      <c r="E389" s="279" t="s">
        <v>3</v>
      </c>
      <c r="F389" s="280" t="s">
        <v>440</v>
      </c>
      <c r="G389" s="278"/>
      <c r="H389" s="281">
        <v>4.08</v>
      </c>
      <c r="I389" s="258"/>
      <c r="J389" s="278"/>
      <c r="K389" s="278"/>
      <c r="L389" s="148"/>
      <c r="M389" s="150"/>
      <c r="N389" s="151"/>
      <c r="O389" s="151"/>
      <c r="P389" s="151"/>
      <c r="Q389" s="151"/>
      <c r="R389" s="151"/>
      <c r="S389" s="151"/>
      <c r="T389" s="152"/>
      <c r="AT389" s="149" t="s">
        <v>139</v>
      </c>
      <c r="AU389" s="149" t="s">
        <v>83</v>
      </c>
      <c r="AV389" s="14" t="s">
        <v>83</v>
      </c>
      <c r="AW389" s="14" t="s">
        <v>31</v>
      </c>
      <c r="AX389" s="14" t="s">
        <v>70</v>
      </c>
      <c r="AY389" s="149" t="s">
        <v>128</v>
      </c>
    </row>
    <row r="390" spans="2:51" s="14" customFormat="1" ht="12">
      <c r="B390" s="148"/>
      <c r="C390" s="278"/>
      <c r="D390" s="273" t="s">
        <v>139</v>
      </c>
      <c r="E390" s="279" t="s">
        <v>3</v>
      </c>
      <c r="F390" s="280" t="s">
        <v>441</v>
      </c>
      <c r="G390" s="278"/>
      <c r="H390" s="281">
        <v>12.12</v>
      </c>
      <c r="I390" s="258"/>
      <c r="J390" s="278"/>
      <c r="K390" s="278"/>
      <c r="L390" s="148"/>
      <c r="M390" s="150"/>
      <c r="N390" s="151"/>
      <c r="O390" s="151"/>
      <c r="P390" s="151"/>
      <c r="Q390" s="151"/>
      <c r="R390" s="151"/>
      <c r="S390" s="151"/>
      <c r="T390" s="152"/>
      <c r="AT390" s="149" t="s">
        <v>139</v>
      </c>
      <c r="AU390" s="149" t="s">
        <v>83</v>
      </c>
      <c r="AV390" s="14" t="s">
        <v>83</v>
      </c>
      <c r="AW390" s="14" t="s">
        <v>31</v>
      </c>
      <c r="AX390" s="14" t="s">
        <v>70</v>
      </c>
      <c r="AY390" s="149" t="s">
        <v>128</v>
      </c>
    </row>
    <row r="391" spans="2:51" s="14" customFormat="1" ht="12">
      <c r="B391" s="148"/>
      <c r="C391" s="278"/>
      <c r="D391" s="273" t="s">
        <v>139</v>
      </c>
      <c r="E391" s="279" t="s">
        <v>3</v>
      </c>
      <c r="F391" s="280" t="s">
        <v>442</v>
      </c>
      <c r="G391" s="278"/>
      <c r="H391" s="281">
        <v>8.14</v>
      </c>
      <c r="I391" s="258"/>
      <c r="J391" s="278"/>
      <c r="K391" s="278"/>
      <c r="L391" s="148"/>
      <c r="M391" s="150"/>
      <c r="N391" s="151"/>
      <c r="O391" s="151"/>
      <c r="P391" s="151"/>
      <c r="Q391" s="151"/>
      <c r="R391" s="151"/>
      <c r="S391" s="151"/>
      <c r="T391" s="152"/>
      <c r="AT391" s="149" t="s">
        <v>139</v>
      </c>
      <c r="AU391" s="149" t="s">
        <v>83</v>
      </c>
      <c r="AV391" s="14" t="s">
        <v>83</v>
      </c>
      <c r="AW391" s="14" t="s">
        <v>31</v>
      </c>
      <c r="AX391" s="14" t="s">
        <v>70</v>
      </c>
      <c r="AY391" s="149" t="s">
        <v>128</v>
      </c>
    </row>
    <row r="392" spans="2:51" s="14" customFormat="1" ht="12">
      <c r="B392" s="148"/>
      <c r="C392" s="278"/>
      <c r="D392" s="273" t="s">
        <v>139</v>
      </c>
      <c r="E392" s="279" t="s">
        <v>3</v>
      </c>
      <c r="F392" s="280" t="s">
        <v>443</v>
      </c>
      <c r="G392" s="278"/>
      <c r="H392" s="281">
        <v>12.15</v>
      </c>
      <c r="I392" s="258"/>
      <c r="J392" s="278"/>
      <c r="K392" s="278"/>
      <c r="L392" s="148"/>
      <c r="M392" s="150"/>
      <c r="N392" s="151"/>
      <c r="O392" s="151"/>
      <c r="P392" s="151"/>
      <c r="Q392" s="151"/>
      <c r="R392" s="151"/>
      <c r="S392" s="151"/>
      <c r="T392" s="152"/>
      <c r="AT392" s="149" t="s">
        <v>139</v>
      </c>
      <c r="AU392" s="149" t="s">
        <v>83</v>
      </c>
      <c r="AV392" s="14" t="s">
        <v>83</v>
      </c>
      <c r="AW392" s="14" t="s">
        <v>31</v>
      </c>
      <c r="AX392" s="14" t="s">
        <v>70</v>
      </c>
      <c r="AY392" s="149" t="s">
        <v>128</v>
      </c>
    </row>
    <row r="393" spans="2:51" s="14" customFormat="1" ht="12">
      <c r="B393" s="148"/>
      <c r="C393" s="278"/>
      <c r="D393" s="273" t="s">
        <v>139</v>
      </c>
      <c r="E393" s="279" t="s">
        <v>3</v>
      </c>
      <c r="F393" s="280" t="s">
        <v>444</v>
      </c>
      <c r="G393" s="278"/>
      <c r="H393" s="281">
        <v>4.89</v>
      </c>
      <c r="I393" s="258"/>
      <c r="J393" s="278"/>
      <c r="K393" s="278"/>
      <c r="L393" s="148"/>
      <c r="M393" s="150"/>
      <c r="N393" s="151"/>
      <c r="O393" s="151"/>
      <c r="P393" s="151"/>
      <c r="Q393" s="151"/>
      <c r="R393" s="151"/>
      <c r="S393" s="151"/>
      <c r="T393" s="152"/>
      <c r="AT393" s="149" t="s">
        <v>139</v>
      </c>
      <c r="AU393" s="149" t="s">
        <v>83</v>
      </c>
      <c r="AV393" s="14" t="s">
        <v>83</v>
      </c>
      <c r="AW393" s="14" t="s">
        <v>31</v>
      </c>
      <c r="AX393" s="14" t="s">
        <v>70</v>
      </c>
      <c r="AY393" s="149" t="s">
        <v>128</v>
      </c>
    </row>
    <row r="394" spans="2:51" s="14" customFormat="1" ht="12">
      <c r="B394" s="148"/>
      <c r="C394" s="278"/>
      <c r="D394" s="273" t="s">
        <v>139</v>
      </c>
      <c r="E394" s="279" t="s">
        <v>3</v>
      </c>
      <c r="F394" s="280" t="s">
        <v>445</v>
      </c>
      <c r="G394" s="278"/>
      <c r="H394" s="281">
        <v>29.82</v>
      </c>
      <c r="I394" s="258"/>
      <c r="J394" s="278"/>
      <c r="K394" s="278"/>
      <c r="L394" s="148"/>
      <c r="M394" s="150"/>
      <c r="N394" s="151"/>
      <c r="O394" s="151"/>
      <c r="P394" s="151"/>
      <c r="Q394" s="151"/>
      <c r="R394" s="151"/>
      <c r="S394" s="151"/>
      <c r="T394" s="152"/>
      <c r="AT394" s="149" t="s">
        <v>139</v>
      </c>
      <c r="AU394" s="149" t="s">
        <v>83</v>
      </c>
      <c r="AV394" s="14" t="s">
        <v>83</v>
      </c>
      <c r="AW394" s="14" t="s">
        <v>31</v>
      </c>
      <c r="AX394" s="14" t="s">
        <v>70</v>
      </c>
      <c r="AY394" s="149" t="s">
        <v>128</v>
      </c>
    </row>
    <row r="395" spans="2:51" s="14" customFormat="1" ht="12">
      <c r="B395" s="148"/>
      <c r="C395" s="278"/>
      <c r="D395" s="273" t="s">
        <v>139</v>
      </c>
      <c r="E395" s="279" t="s">
        <v>3</v>
      </c>
      <c r="F395" s="280" t="s">
        <v>446</v>
      </c>
      <c r="G395" s="278"/>
      <c r="H395" s="281">
        <v>4.98</v>
      </c>
      <c r="I395" s="258"/>
      <c r="J395" s="278"/>
      <c r="K395" s="278"/>
      <c r="L395" s="148"/>
      <c r="M395" s="150"/>
      <c r="N395" s="151"/>
      <c r="O395" s="151"/>
      <c r="P395" s="151"/>
      <c r="Q395" s="151"/>
      <c r="R395" s="151"/>
      <c r="S395" s="151"/>
      <c r="T395" s="152"/>
      <c r="AT395" s="149" t="s">
        <v>139</v>
      </c>
      <c r="AU395" s="149" t="s">
        <v>83</v>
      </c>
      <c r="AV395" s="14" t="s">
        <v>83</v>
      </c>
      <c r="AW395" s="14" t="s">
        <v>31</v>
      </c>
      <c r="AX395" s="14" t="s">
        <v>70</v>
      </c>
      <c r="AY395" s="149" t="s">
        <v>128</v>
      </c>
    </row>
    <row r="396" spans="2:51" s="14" customFormat="1" ht="12">
      <c r="B396" s="148"/>
      <c r="C396" s="278"/>
      <c r="D396" s="273" t="s">
        <v>139</v>
      </c>
      <c r="E396" s="279" t="s">
        <v>3</v>
      </c>
      <c r="F396" s="280" t="s">
        <v>447</v>
      </c>
      <c r="G396" s="278"/>
      <c r="H396" s="281">
        <v>9.92</v>
      </c>
      <c r="I396" s="258"/>
      <c r="J396" s="278"/>
      <c r="K396" s="278"/>
      <c r="L396" s="148"/>
      <c r="M396" s="150"/>
      <c r="N396" s="151"/>
      <c r="O396" s="151"/>
      <c r="P396" s="151"/>
      <c r="Q396" s="151"/>
      <c r="R396" s="151"/>
      <c r="S396" s="151"/>
      <c r="T396" s="152"/>
      <c r="AT396" s="149" t="s">
        <v>139</v>
      </c>
      <c r="AU396" s="149" t="s">
        <v>83</v>
      </c>
      <c r="AV396" s="14" t="s">
        <v>83</v>
      </c>
      <c r="AW396" s="14" t="s">
        <v>31</v>
      </c>
      <c r="AX396" s="14" t="s">
        <v>70</v>
      </c>
      <c r="AY396" s="149" t="s">
        <v>128</v>
      </c>
    </row>
    <row r="397" spans="2:51" s="14" customFormat="1" ht="12">
      <c r="B397" s="148"/>
      <c r="C397" s="278"/>
      <c r="D397" s="273" t="s">
        <v>139</v>
      </c>
      <c r="E397" s="279" t="s">
        <v>3</v>
      </c>
      <c r="F397" s="280" t="s">
        <v>448</v>
      </c>
      <c r="G397" s="278"/>
      <c r="H397" s="281">
        <v>4.95</v>
      </c>
      <c r="I397" s="258"/>
      <c r="J397" s="278"/>
      <c r="K397" s="278"/>
      <c r="L397" s="148"/>
      <c r="M397" s="150"/>
      <c r="N397" s="151"/>
      <c r="O397" s="151"/>
      <c r="P397" s="151"/>
      <c r="Q397" s="151"/>
      <c r="R397" s="151"/>
      <c r="S397" s="151"/>
      <c r="T397" s="152"/>
      <c r="AT397" s="149" t="s">
        <v>139</v>
      </c>
      <c r="AU397" s="149" t="s">
        <v>83</v>
      </c>
      <c r="AV397" s="14" t="s">
        <v>83</v>
      </c>
      <c r="AW397" s="14" t="s">
        <v>31</v>
      </c>
      <c r="AX397" s="14" t="s">
        <v>70</v>
      </c>
      <c r="AY397" s="149" t="s">
        <v>128</v>
      </c>
    </row>
    <row r="398" spans="2:51" s="14" customFormat="1" ht="12">
      <c r="B398" s="148"/>
      <c r="C398" s="278"/>
      <c r="D398" s="273" t="s">
        <v>139</v>
      </c>
      <c r="E398" s="279" t="s">
        <v>3</v>
      </c>
      <c r="F398" s="280" t="s">
        <v>449</v>
      </c>
      <c r="G398" s="278"/>
      <c r="H398" s="281">
        <v>4.965</v>
      </c>
      <c r="I398" s="258"/>
      <c r="J398" s="278"/>
      <c r="K398" s="278"/>
      <c r="L398" s="148"/>
      <c r="M398" s="150"/>
      <c r="N398" s="151"/>
      <c r="O398" s="151"/>
      <c r="P398" s="151"/>
      <c r="Q398" s="151"/>
      <c r="R398" s="151"/>
      <c r="S398" s="151"/>
      <c r="T398" s="152"/>
      <c r="AT398" s="149" t="s">
        <v>139</v>
      </c>
      <c r="AU398" s="149" t="s">
        <v>83</v>
      </c>
      <c r="AV398" s="14" t="s">
        <v>83</v>
      </c>
      <c r="AW398" s="14" t="s">
        <v>31</v>
      </c>
      <c r="AX398" s="14" t="s">
        <v>70</v>
      </c>
      <c r="AY398" s="149" t="s">
        <v>128</v>
      </c>
    </row>
    <row r="399" spans="2:51" s="14" customFormat="1" ht="12">
      <c r="B399" s="148"/>
      <c r="C399" s="278"/>
      <c r="D399" s="273" t="s">
        <v>139</v>
      </c>
      <c r="E399" s="279" t="s">
        <v>3</v>
      </c>
      <c r="F399" s="280" t="s">
        <v>450</v>
      </c>
      <c r="G399" s="278"/>
      <c r="H399" s="281">
        <v>8.72</v>
      </c>
      <c r="I399" s="258"/>
      <c r="J399" s="278"/>
      <c r="K399" s="278"/>
      <c r="L399" s="148"/>
      <c r="M399" s="150"/>
      <c r="N399" s="151"/>
      <c r="O399" s="151"/>
      <c r="P399" s="151"/>
      <c r="Q399" s="151"/>
      <c r="R399" s="151"/>
      <c r="S399" s="151"/>
      <c r="T399" s="152"/>
      <c r="AT399" s="149" t="s">
        <v>139</v>
      </c>
      <c r="AU399" s="149" t="s">
        <v>83</v>
      </c>
      <c r="AV399" s="14" t="s">
        <v>83</v>
      </c>
      <c r="AW399" s="14" t="s">
        <v>31</v>
      </c>
      <c r="AX399" s="14" t="s">
        <v>70</v>
      </c>
      <c r="AY399" s="149" t="s">
        <v>128</v>
      </c>
    </row>
    <row r="400" spans="2:51" s="14" customFormat="1" ht="12">
      <c r="B400" s="148"/>
      <c r="C400" s="278"/>
      <c r="D400" s="273" t="s">
        <v>139</v>
      </c>
      <c r="E400" s="279" t="s">
        <v>3</v>
      </c>
      <c r="F400" s="280" t="s">
        <v>451</v>
      </c>
      <c r="G400" s="278"/>
      <c r="H400" s="281">
        <v>4.68</v>
      </c>
      <c r="I400" s="258"/>
      <c r="J400" s="278"/>
      <c r="K400" s="278"/>
      <c r="L400" s="148"/>
      <c r="M400" s="150"/>
      <c r="N400" s="151"/>
      <c r="O400" s="151"/>
      <c r="P400" s="151"/>
      <c r="Q400" s="151"/>
      <c r="R400" s="151"/>
      <c r="S400" s="151"/>
      <c r="T400" s="152"/>
      <c r="AT400" s="149" t="s">
        <v>139</v>
      </c>
      <c r="AU400" s="149" t="s">
        <v>83</v>
      </c>
      <c r="AV400" s="14" t="s">
        <v>83</v>
      </c>
      <c r="AW400" s="14" t="s">
        <v>31</v>
      </c>
      <c r="AX400" s="14" t="s">
        <v>70</v>
      </c>
      <c r="AY400" s="149" t="s">
        <v>128</v>
      </c>
    </row>
    <row r="401" spans="2:51" s="13" customFormat="1" ht="12">
      <c r="B401" s="143"/>
      <c r="C401" s="275"/>
      <c r="D401" s="273" t="s">
        <v>139</v>
      </c>
      <c r="E401" s="276" t="s">
        <v>3</v>
      </c>
      <c r="F401" s="277" t="s">
        <v>290</v>
      </c>
      <c r="G401" s="275"/>
      <c r="H401" s="276" t="s">
        <v>3</v>
      </c>
      <c r="I401" s="257"/>
      <c r="J401" s="275"/>
      <c r="K401" s="275"/>
      <c r="L401" s="143"/>
      <c r="M401" s="145"/>
      <c r="N401" s="146"/>
      <c r="O401" s="146"/>
      <c r="P401" s="146"/>
      <c r="Q401" s="146"/>
      <c r="R401" s="146"/>
      <c r="S401" s="146"/>
      <c r="T401" s="147"/>
      <c r="AT401" s="144" t="s">
        <v>139</v>
      </c>
      <c r="AU401" s="144" t="s">
        <v>83</v>
      </c>
      <c r="AV401" s="13" t="s">
        <v>77</v>
      </c>
      <c r="AW401" s="13" t="s">
        <v>31</v>
      </c>
      <c r="AX401" s="13" t="s">
        <v>70</v>
      </c>
      <c r="AY401" s="144" t="s">
        <v>128</v>
      </c>
    </row>
    <row r="402" spans="2:51" s="14" customFormat="1" ht="12">
      <c r="B402" s="148"/>
      <c r="C402" s="278"/>
      <c r="D402" s="273" t="s">
        <v>139</v>
      </c>
      <c r="E402" s="279" t="s">
        <v>3</v>
      </c>
      <c r="F402" s="280" t="s">
        <v>452</v>
      </c>
      <c r="G402" s="278"/>
      <c r="H402" s="281">
        <v>56.16</v>
      </c>
      <c r="I402" s="258"/>
      <c r="J402" s="278"/>
      <c r="K402" s="278"/>
      <c r="L402" s="148"/>
      <c r="M402" s="150"/>
      <c r="N402" s="151"/>
      <c r="O402" s="151"/>
      <c r="P402" s="151"/>
      <c r="Q402" s="151"/>
      <c r="R402" s="151"/>
      <c r="S402" s="151"/>
      <c r="T402" s="152"/>
      <c r="AT402" s="149" t="s">
        <v>139</v>
      </c>
      <c r="AU402" s="149" t="s">
        <v>83</v>
      </c>
      <c r="AV402" s="14" t="s">
        <v>83</v>
      </c>
      <c r="AW402" s="14" t="s">
        <v>31</v>
      </c>
      <c r="AX402" s="14" t="s">
        <v>70</v>
      </c>
      <c r="AY402" s="149" t="s">
        <v>128</v>
      </c>
    </row>
    <row r="403" spans="2:51" s="14" customFormat="1" ht="12">
      <c r="B403" s="148"/>
      <c r="C403" s="278"/>
      <c r="D403" s="273" t="s">
        <v>139</v>
      </c>
      <c r="E403" s="279" t="s">
        <v>3</v>
      </c>
      <c r="F403" s="280" t="s">
        <v>453</v>
      </c>
      <c r="G403" s="278"/>
      <c r="H403" s="281">
        <v>28.08</v>
      </c>
      <c r="I403" s="258"/>
      <c r="J403" s="278"/>
      <c r="K403" s="278"/>
      <c r="L403" s="148"/>
      <c r="M403" s="150"/>
      <c r="N403" s="151"/>
      <c r="O403" s="151"/>
      <c r="P403" s="151"/>
      <c r="Q403" s="151"/>
      <c r="R403" s="151"/>
      <c r="S403" s="151"/>
      <c r="T403" s="152"/>
      <c r="AT403" s="149" t="s">
        <v>139</v>
      </c>
      <c r="AU403" s="149" t="s">
        <v>83</v>
      </c>
      <c r="AV403" s="14" t="s">
        <v>83</v>
      </c>
      <c r="AW403" s="14" t="s">
        <v>31</v>
      </c>
      <c r="AX403" s="14" t="s">
        <v>70</v>
      </c>
      <c r="AY403" s="149" t="s">
        <v>128</v>
      </c>
    </row>
    <row r="404" spans="2:51" s="14" customFormat="1" ht="12">
      <c r="B404" s="148"/>
      <c r="C404" s="278"/>
      <c r="D404" s="273" t="s">
        <v>139</v>
      </c>
      <c r="E404" s="279" t="s">
        <v>3</v>
      </c>
      <c r="F404" s="280" t="s">
        <v>454</v>
      </c>
      <c r="G404" s="278"/>
      <c r="H404" s="281">
        <v>28.14</v>
      </c>
      <c r="I404" s="258"/>
      <c r="J404" s="278"/>
      <c r="K404" s="278"/>
      <c r="L404" s="148"/>
      <c r="M404" s="150"/>
      <c r="N404" s="151"/>
      <c r="O404" s="151"/>
      <c r="P404" s="151"/>
      <c r="Q404" s="151"/>
      <c r="R404" s="151"/>
      <c r="S404" s="151"/>
      <c r="T404" s="152"/>
      <c r="AT404" s="149" t="s">
        <v>139</v>
      </c>
      <c r="AU404" s="149" t="s">
        <v>83</v>
      </c>
      <c r="AV404" s="14" t="s">
        <v>83</v>
      </c>
      <c r="AW404" s="14" t="s">
        <v>31</v>
      </c>
      <c r="AX404" s="14" t="s">
        <v>70</v>
      </c>
      <c r="AY404" s="149" t="s">
        <v>128</v>
      </c>
    </row>
    <row r="405" spans="2:51" s="14" customFormat="1" ht="12">
      <c r="B405" s="148"/>
      <c r="C405" s="278"/>
      <c r="D405" s="273" t="s">
        <v>139</v>
      </c>
      <c r="E405" s="279" t="s">
        <v>3</v>
      </c>
      <c r="F405" s="280" t="s">
        <v>455</v>
      </c>
      <c r="G405" s="278"/>
      <c r="H405" s="281">
        <v>8.22</v>
      </c>
      <c r="I405" s="258"/>
      <c r="J405" s="278"/>
      <c r="K405" s="278"/>
      <c r="L405" s="148"/>
      <c r="M405" s="150"/>
      <c r="N405" s="151"/>
      <c r="O405" s="151"/>
      <c r="P405" s="151"/>
      <c r="Q405" s="151"/>
      <c r="R405" s="151"/>
      <c r="S405" s="151"/>
      <c r="T405" s="152"/>
      <c r="AT405" s="149" t="s">
        <v>139</v>
      </c>
      <c r="AU405" s="149" t="s">
        <v>83</v>
      </c>
      <c r="AV405" s="14" t="s">
        <v>83</v>
      </c>
      <c r="AW405" s="14" t="s">
        <v>31</v>
      </c>
      <c r="AX405" s="14" t="s">
        <v>70</v>
      </c>
      <c r="AY405" s="149" t="s">
        <v>128</v>
      </c>
    </row>
    <row r="406" spans="2:51" s="14" customFormat="1" ht="12">
      <c r="B406" s="148"/>
      <c r="C406" s="278"/>
      <c r="D406" s="273" t="s">
        <v>139</v>
      </c>
      <c r="E406" s="279" t="s">
        <v>3</v>
      </c>
      <c r="F406" s="280" t="s">
        <v>451</v>
      </c>
      <c r="G406" s="278"/>
      <c r="H406" s="281">
        <v>4.68</v>
      </c>
      <c r="I406" s="258"/>
      <c r="J406" s="278"/>
      <c r="K406" s="278"/>
      <c r="L406" s="148"/>
      <c r="M406" s="150"/>
      <c r="N406" s="151"/>
      <c r="O406" s="151"/>
      <c r="P406" s="151"/>
      <c r="Q406" s="151"/>
      <c r="R406" s="151"/>
      <c r="S406" s="151"/>
      <c r="T406" s="152"/>
      <c r="AT406" s="149" t="s">
        <v>139</v>
      </c>
      <c r="AU406" s="149" t="s">
        <v>83</v>
      </c>
      <c r="AV406" s="14" t="s">
        <v>83</v>
      </c>
      <c r="AW406" s="14" t="s">
        <v>31</v>
      </c>
      <c r="AX406" s="14" t="s">
        <v>70</v>
      </c>
      <c r="AY406" s="149" t="s">
        <v>128</v>
      </c>
    </row>
    <row r="407" spans="2:51" s="15" customFormat="1" ht="12">
      <c r="B407" s="153"/>
      <c r="C407" s="282"/>
      <c r="D407" s="273" t="s">
        <v>139</v>
      </c>
      <c r="E407" s="283" t="s">
        <v>3</v>
      </c>
      <c r="F407" s="284" t="s">
        <v>143</v>
      </c>
      <c r="G407" s="282"/>
      <c r="H407" s="285">
        <v>675.8049999999998</v>
      </c>
      <c r="I407" s="259"/>
      <c r="J407" s="282"/>
      <c r="K407" s="282"/>
      <c r="L407" s="153"/>
      <c r="M407" s="155"/>
      <c r="N407" s="156"/>
      <c r="O407" s="156"/>
      <c r="P407" s="156"/>
      <c r="Q407" s="156"/>
      <c r="R407" s="156"/>
      <c r="S407" s="156"/>
      <c r="T407" s="157"/>
      <c r="AT407" s="154" t="s">
        <v>139</v>
      </c>
      <c r="AU407" s="154" t="s">
        <v>83</v>
      </c>
      <c r="AV407" s="15" t="s">
        <v>135</v>
      </c>
      <c r="AW407" s="15" t="s">
        <v>31</v>
      </c>
      <c r="AX407" s="15" t="s">
        <v>70</v>
      </c>
      <c r="AY407" s="154" t="s">
        <v>128</v>
      </c>
    </row>
    <row r="408" spans="2:51" s="14" customFormat="1" ht="12">
      <c r="B408" s="148"/>
      <c r="C408" s="278"/>
      <c r="D408" s="273" t="s">
        <v>139</v>
      </c>
      <c r="E408" s="279" t="s">
        <v>3</v>
      </c>
      <c r="F408" s="280" t="s">
        <v>456</v>
      </c>
      <c r="G408" s="278"/>
      <c r="H408" s="281">
        <v>709.595</v>
      </c>
      <c r="I408" s="258"/>
      <c r="J408" s="278"/>
      <c r="K408" s="278"/>
      <c r="L408" s="148"/>
      <c r="M408" s="150"/>
      <c r="N408" s="151"/>
      <c r="O408" s="151"/>
      <c r="P408" s="151"/>
      <c r="Q408" s="151"/>
      <c r="R408" s="151"/>
      <c r="S408" s="151"/>
      <c r="T408" s="152"/>
      <c r="AT408" s="149" t="s">
        <v>139</v>
      </c>
      <c r="AU408" s="149" t="s">
        <v>83</v>
      </c>
      <c r="AV408" s="14" t="s">
        <v>83</v>
      </c>
      <c r="AW408" s="14" t="s">
        <v>31</v>
      </c>
      <c r="AX408" s="14" t="s">
        <v>77</v>
      </c>
      <c r="AY408" s="149" t="s">
        <v>128</v>
      </c>
    </row>
    <row r="409" spans="1:65" s="2" customFormat="1" ht="16.5" customHeight="1">
      <c r="A409" s="30"/>
      <c r="B409" s="133"/>
      <c r="C409" s="286" t="s">
        <v>457</v>
      </c>
      <c r="D409" s="286" t="s">
        <v>202</v>
      </c>
      <c r="E409" s="287" t="s">
        <v>458</v>
      </c>
      <c r="F409" s="288" t="s">
        <v>459</v>
      </c>
      <c r="G409" s="289" t="s">
        <v>305</v>
      </c>
      <c r="H409" s="290">
        <v>1278.93</v>
      </c>
      <c r="I409" s="297"/>
      <c r="J409" s="295">
        <f>ROUND(I409*H409,2)</f>
        <v>0</v>
      </c>
      <c r="K409" s="288" t="s">
        <v>134</v>
      </c>
      <c r="L409" s="158"/>
      <c r="M409" s="159" t="s">
        <v>3</v>
      </c>
      <c r="N409" s="160" t="s">
        <v>44</v>
      </c>
      <c r="O409" s="137">
        <v>0</v>
      </c>
      <c r="P409" s="137">
        <f>O409*H409</f>
        <v>0</v>
      </c>
      <c r="Q409" s="137">
        <v>3E-05</v>
      </c>
      <c r="R409" s="137">
        <f>Q409*H409</f>
        <v>0.0383679</v>
      </c>
      <c r="S409" s="137">
        <v>0</v>
      </c>
      <c r="T409" s="138">
        <f>S409*H409</f>
        <v>0</v>
      </c>
      <c r="U409" s="30"/>
      <c r="V409" s="30"/>
      <c r="W409" s="30"/>
      <c r="X409" s="30"/>
      <c r="Y409" s="30"/>
      <c r="Z409" s="30"/>
      <c r="AA409" s="30"/>
      <c r="AB409" s="30"/>
      <c r="AC409" s="30"/>
      <c r="AD409" s="30"/>
      <c r="AE409" s="30"/>
      <c r="AR409" s="139" t="s">
        <v>174</v>
      </c>
      <c r="AT409" s="139" t="s">
        <v>202</v>
      </c>
      <c r="AU409" s="139" t="s">
        <v>83</v>
      </c>
      <c r="AY409" s="18" t="s">
        <v>128</v>
      </c>
      <c r="BE409" s="140">
        <f>IF(N409="základní",J409,0)</f>
        <v>0</v>
      </c>
      <c r="BF409" s="140">
        <f>IF(N409="snížená",J409,0)</f>
        <v>0</v>
      </c>
      <c r="BG409" s="140">
        <f>IF(N409="zákl. přenesená",J409,0)</f>
        <v>0</v>
      </c>
      <c r="BH409" s="140">
        <f>IF(N409="sníž. přenesená",J409,0)</f>
        <v>0</v>
      </c>
      <c r="BI409" s="140">
        <f>IF(N409="nulová",J409,0)</f>
        <v>0</v>
      </c>
      <c r="BJ409" s="18" t="s">
        <v>135</v>
      </c>
      <c r="BK409" s="140">
        <f>ROUND(I409*H409,2)</f>
        <v>0</v>
      </c>
      <c r="BL409" s="18" t="s">
        <v>135</v>
      </c>
      <c r="BM409" s="139" t="s">
        <v>460</v>
      </c>
    </row>
    <row r="410" spans="2:51" s="14" customFormat="1" ht="12">
      <c r="B410" s="148"/>
      <c r="C410" s="278"/>
      <c r="D410" s="273" t="s">
        <v>139</v>
      </c>
      <c r="E410" s="279" t="s">
        <v>3</v>
      </c>
      <c r="F410" s="280" t="s">
        <v>461</v>
      </c>
      <c r="G410" s="278"/>
      <c r="H410" s="281">
        <v>506</v>
      </c>
      <c r="I410" s="258"/>
      <c r="J410" s="278"/>
      <c r="K410" s="278"/>
      <c r="L410" s="148"/>
      <c r="M410" s="150"/>
      <c r="N410" s="151"/>
      <c r="O410" s="151"/>
      <c r="P410" s="151"/>
      <c r="Q410" s="151"/>
      <c r="R410" s="151"/>
      <c r="S410" s="151"/>
      <c r="T410" s="152"/>
      <c r="AT410" s="149" t="s">
        <v>139</v>
      </c>
      <c r="AU410" s="149" t="s">
        <v>83</v>
      </c>
      <c r="AV410" s="14" t="s">
        <v>83</v>
      </c>
      <c r="AW410" s="14" t="s">
        <v>31</v>
      </c>
      <c r="AX410" s="14" t="s">
        <v>70</v>
      </c>
      <c r="AY410" s="149" t="s">
        <v>128</v>
      </c>
    </row>
    <row r="411" spans="2:51" s="14" customFormat="1" ht="12">
      <c r="B411" s="148"/>
      <c r="C411" s="278"/>
      <c r="D411" s="273" t="s">
        <v>139</v>
      </c>
      <c r="E411" s="279" t="s">
        <v>3</v>
      </c>
      <c r="F411" s="280" t="s">
        <v>462</v>
      </c>
      <c r="G411" s="278"/>
      <c r="H411" s="281">
        <v>263.5</v>
      </c>
      <c r="I411" s="258"/>
      <c r="J411" s="278"/>
      <c r="K411" s="278"/>
      <c r="L411" s="148"/>
      <c r="M411" s="150"/>
      <c r="N411" s="151"/>
      <c r="O411" s="151"/>
      <c r="P411" s="151"/>
      <c r="Q411" s="151"/>
      <c r="R411" s="151"/>
      <c r="S411" s="151"/>
      <c r="T411" s="152"/>
      <c r="AT411" s="149" t="s">
        <v>139</v>
      </c>
      <c r="AU411" s="149" t="s">
        <v>83</v>
      </c>
      <c r="AV411" s="14" t="s">
        <v>83</v>
      </c>
      <c r="AW411" s="14" t="s">
        <v>31</v>
      </c>
      <c r="AX411" s="14" t="s">
        <v>70</v>
      </c>
      <c r="AY411" s="149" t="s">
        <v>128</v>
      </c>
    </row>
    <row r="412" spans="2:51" s="13" customFormat="1" ht="12">
      <c r="B412" s="143"/>
      <c r="C412" s="275"/>
      <c r="D412" s="273" t="s">
        <v>139</v>
      </c>
      <c r="E412" s="276" t="s">
        <v>3</v>
      </c>
      <c r="F412" s="277" t="s">
        <v>308</v>
      </c>
      <c r="G412" s="275"/>
      <c r="H412" s="276" t="s">
        <v>3</v>
      </c>
      <c r="I412" s="257"/>
      <c r="J412" s="275"/>
      <c r="K412" s="275"/>
      <c r="L412" s="143"/>
      <c r="M412" s="145"/>
      <c r="N412" s="146"/>
      <c r="O412" s="146"/>
      <c r="P412" s="146"/>
      <c r="Q412" s="146"/>
      <c r="R412" s="146"/>
      <c r="S412" s="146"/>
      <c r="T412" s="147"/>
      <c r="AT412" s="144" t="s">
        <v>139</v>
      </c>
      <c r="AU412" s="144" t="s">
        <v>83</v>
      </c>
      <c r="AV412" s="13" t="s">
        <v>77</v>
      </c>
      <c r="AW412" s="13" t="s">
        <v>31</v>
      </c>
      <c r="AX412" s="13" t="s">
        <v>70</v>
      </c>
      <c r="AY412" s="144" t="s">
        <v>128</v>
      </c>
    </row>
    <row r="413" spans="2:51" s="13" customFormat="1" ht="12">
      <c r="B413" s="143"/>
      <c r="C413" s="275"/>
      <c r="D413" s="273" t="s">
        <v>139</v>
      </c>
      <c r="E413" s="276" t="s">
        <v>3</v>
      </c>
      <c r="F413" s="277" t="s">
        <v>216</v>
      </c>
      <c r="G413" s="275"/>
      <c r="H413" s="276" t="s">
        <v>3</v>
      </c>
      <c r="I413" s="257"/>
      <c r="J413" s="275"/>
      <c r="K413" s="275"/>
      <c r="L413" s="143"/>
      <c r="M413" s="145"/>
      <c r="N413" s="146"/>
      <c r="O413" s="146"/>
      <c r="P413" s="146"/>
      <c r="Q413" s="146"/>
      <c r="R413" s="146"/>
      <c r="S413" s="146"/>
      <c r="T413" s="147"/>
      <c r="AT413" s="144" t="s">
        <v>139</v>
      </c>
      <c r="AU413" s="144" t="s">
        <v>83</v>
      </c>
      <c r="AV413" s="13" t="s">
        <v>77</v>
      </c>
      <c r="AW413" s="13" t="s">
        <v>31</v>
      </c>
      <c r="AX413" s="13" t="s">
        <v>70</v>
      </c>
      <c r="AY413" s="144" t="s">
        <v>128</v>
      </c>
    </row>
    <row r="414" spans="2:51" s="14" customFormat="1" ht="12">
      <c r="B414" s="148"/>
      <c r="C414" s="278"/>
      <c r="D414" s="273" t="s">
        <v>139</v>
      </c>
      <c r="E414" s="279" t="s">
        <v>3</v>
      </c>
      <c r="F414" s="280" t="s">
        <v>463</v>
      </c>
      <c r="G414" s="278"/>
      <c r="H414" s="281">
        <v>3.6</v>
      </c>
      <c r="I414" s="258"/>
      <c r="J414" s="278"/>
      <c r="K414" s="278"/>
      <c r="L414" s="148"/>
      <c r="M414" s="150"/>
      <c r="N414" s="151"/>
      <c r="O414" s="151"/>
      <c r="P414" s="151"/>
      <c r="Q414" s="151"/>
      <c r="R414" s="151"/>
      <c r="S414" s="151"/>
      <c r="T414" s="152"/>
      <c r="AT414" s="149" t="s">
        <v>139</v>
      </c>
      <c r="AU414" s="149" t="s">
        <v>83</v>
      </c>
      <c r="AV414" s="14" t="s">
        <v>83</v>
      </c>
      <c r="AW414" s="14" t="s">
        <v>31</v>
      </c>
      <c r="AX414" s="14" t="s">
        <v>70</v>
      </c>
      <c r="AY414" s="149" t="s">
        <v>128</v>
      </c>
    </row>
    <row r="415" spans="2:51" s="14" customFormat="1" ht="12">
      <c r="B415" s="148"/>
      <c r="C415" s="278"/>
      <c r="D415" s="273" t="s">
        <v>139</v>
      </c>
      <c r="E415" s="279" t="s">
        <v>3</v>
      </c>
      <c r="F415" s="280" t="s">
        <v>464</v>
      </c>
      <c r="G415" s="278"/>
      <c r="H415" s="281">
        <v>3.04</v>
      </c>
      <c r="I415" s="258"/>
      <c r="J415" s="278"/>
      <c r="K415" s="278"/>
      <c r="L415" s="148"/>
      <c r="M415" s="150"/>
      <c r="N415" s="151"/>
      <c r="O415" s="151"/>
      <c r="P415" s="151"/>
      <c r="Q415" s="151"/>
      <c r="R415" s="151"/>
      <c r="S415" s="151"/>
      <c r="T415" s="152"/>
      <c r="AT415" s="149" t="s">
        <v>139</v>
      </c>
      <c r="AU415" s="149" t="s">
        <v>83</v>
      </c>
      <c r="AV415" s="14" t="s">
        <v>83</v>
      </c>
      <c r="AW415" s="14" t="s">
        <v>31</v>
      </c>
      <c r="AX415" s="14" t="s">
        <v>70</v>
      </c>
      <c r="AY415" s="149" t="s">
        <v>128</v>
      </c>
    </row>
    <row r="416" spans="2:51" s="14" customFormat="1" ht="12">
      <c r="B416" s="148"/>
      <c r="C416" s="278"/>
      <c r="D416" s="273" t="s">
        <v>139</v>
      </c>
      <c r="E416" s="279" t="s">
        <v>3</v>
      </c>
      <c r="F416" s="280" t="s">
        <v>465</v>
      </c>
      <c r="G416" s="278"/>
      <c r="H416" s="281">
        <v>2</v>
      </c>
      <c r="I416" s="258"/>
      <c r="J416" s="278"/>
      <c r="K416" s="278"/>
      <c r="L416" s="148"/>
      <c r="M416" s="150"/>
      <c r="N416" s="151"/>
      <c r="O416" s="151"/>
      <c r="P416" s="151"/>
      <c r="Q416" s="151"/>
      <c r="R416" s="151"/>
      <c r="S416" s="151"/>
      <c r="T416" s="152"/>
      <c r="AT416" s="149" t="s">
        <v>139</v>
      </c>
      <c r="AU416" s="149" t="s">
        <v>83</v>
      </c>
      <c r="AV416" s="14" t="s">
        <v>83</v>
      </c>
      <c r="AW416" s="14" t="s">
        <v>31</v>
      </c>
      <c r="AX416" s="14" t="s">
        <v>70</v>
      </c>
      <c r="AY416" s="149" t="s">
        <v>128</v>
      </c>
    </row>
    <row r="417" spans="2:51" s="14" customFormat="1" ht="12">
      <c r="B417" s="148"/>
      <c r="C417" s="278"/>
      <c r="D417" s="273" t="s">
        <v>139</v>
      </c>
      <c r="E417" s="279" t="s">
        <v>3</v>
      </c>
      <c r="F417" s="280" t="s">
        <v>466</v>
      </c>
      <c r="G417" s="278"/>
      <c r="H417" s="281">
        <v>17.5</v>
      </c>
      <c r="I417" s="258"/>
      <c r="J417" s="278"/>
      <c r="K417" s="278"/>
      <c r="L417" s="148"/>
      <c r="M417" s="150"/>
      <c r="N417" s="151"/>
      <c r="O417" s="151"/>
      <c r="P417" s="151"/>
      <c r="Q417" s="151"/>
      <c r="R417" s="151"/>
      <c r="S417" s="151"/>
      <c r="T417" s="152"/>
      <c r="AT417" s="149" t="s">
        <v>139</v>
      </c>
      <c r="AU417" s="149" t="s">
        <v>83</v>
      </c>
      <c r="AV417" s="14" t="s">
        <v>83</v>
      </c>
      <c r="AW417" s="14" t="s">
        <v>31</v>
      </c>
      <c r="AX417" s="14" t="s">
        <v>70</v>
      </c>
      <c r="AY417" s="149" t="s">
        <v>128</v>
      </c>
    </row>
    <row r="418" spans="2:51" s="14" customFormat="1" ht="12">
      <c r="B418" s="148"/>
      <c r="C418" s="278"/>
      <c r="D418" s="273" t="s">
        <v>139</v>
      </c>
      <c r="E418" s="279" t="s">
        <v>3</v>
      </c>
      <c r="F418" s="280" t="s">
        <v>467</v>
      </c>
      <c r="G418" s="278"/>
      <c r="H418" s="281">
        <v>3.48</v>
      </c>
      <c r="I418" s="258"/>
      <c r="J418" s="278"/>
      <c r="K418" s="278"/>
      <c r="L418" s="148"/>
      <c r="M418" s="150"/>
      <c r="N418" s="151"/>
      <c r="O418" s="151"/>
      <c r="P418" s="151"/>
      <c r="Q418" s="151"/>
      <c r="R418" s="151"/>
      <c r="S418" s="151"/>
      <c r="T418" s="152"/>
      <c r="AT418" s="149" t="s">
        <v>139</v>
      </c>
      <c r="AU418" s="149" t="s">
        <v>83</v>
      </c>
      <c r="AV418" s="14" t="s">
        <v>83</v>
      </c>
      <c r="AW418" s="14" t="s">
        <v>31</v>
      </c>
      <c r="AX418" s="14" t="s">
        <v>70</v>
      </c>
      <c r="AY418" s="149" t="s">
        <v>128</v>
      </c>
    </row>
    <row r="419" spans="2:51" s="14" customFormat="1" ht="12">
      <c r="B419" s="148"/>
      <c r="C419" s="278"/>
      <c r="D419" s="273" t="s">
        <v>139</v>
      </c>
      <c r="E419" s="279" t="s">
        <v>3</v>
      </c>
      <c r="F419" s="280" t="s">
        <v>468</v>
      </c>
      <c r="G419" s="278"/>
      <c r="H419" s="281">
        <v>17.4</v>
      </c>
      <c r="I419" s="258"/>
      <c r="J419" s="278"/>
      <c r="K419" s="278"/>
      <c r="L419" s="148"/>
      <c r="M419" s="150"/>
      <c r="N419" s="151"/>
      <c r="O419" s="151"/>
      <c r="P419" s="151"/>
      <c r="Q419" s="151"/>
      <c r="R419" s="151"/>
      <c r="S419" s="151"/>
      <c r="T419" s="152"/>
      <c r="AT419" s="149" t="s">
        <v>139</v>
      </c>
      <c r="AU419" s="149" t="s">
        <v>83</v>
      </c>
      <c r="AV419" s="14" t="s">
        <v>83</v>
      </c>
      <c r="AW419" s="14" t="s">
        <v>31</v>
      </c>
      <c r="AX419" s="14" t="s">
        <v>70</v>
      </c>
      <c r="AY419" s="149" t="s">
        <v>128</v>
      </c>
    </row>
    <row r="420" spans="2:51" s="14" customFormat="1" ht="12">
      <c r="B420" s="148"/>
      <c r="C420" s="278"/>
      <c r="D420" s="273" t="s">
        <v>139</v>
      </c>
      <c r="E420" s="279" t="s">
        <v>3</v>
      </c>
      <c r="F420" s="280" t="s">
        <v>469</v>
      </c>
      <c r="G420" s="278"/>
      <c r="H420" s="281">
        <v>3.56</v>
      </c>
      <c r="I420" s="258"/>
      <c r="J420" s="278"/>
      <c r="K420" s="278"/>
      <c r="L420" s="148"/>
      <c r="M420" s="150"/>
      <c r="N420" s="151"/>
      <c r="O420" s="151"/>
      <c r="P420" s="151"/>
      <c r="Q420" s="151"/>
      <c r="R420" s="151"/>
      <c r="S420" s="151"/>
      <c r="T420" s="152"/>
      <c r="AT420" s="149" t="s">
        <v>139</v>
      </c>
      <c r="AU420" s="149" t="s">
        <v>83</v>
      </c>
      <c r="AV420" s="14" t="s">
        <v>83</v>
      </c>
      <c r="AW420" s="14" t="s">
        <v>31</v>
      </c>
      <c r="AX420" s="14" t="s">
        <v>70</v>
      </c>
      <c r="AY420" s="149" t="s">
        <v>128</v>
      </c>
    </row>
    <row r="421" spans="2:51" s="14" customFormat="1" ht="12">
      <c r="B421" s="148"/>
      <c r="C421" s="278"/>
      <c r="D421" s="273" t="s">
        <v>139</v>
      </c>
      <c r="E421" s="279" t="s">
        <v>3</v>
      </c>
      <c r="F421" s="280" t="s">
        <v>470</v>
      </c>
      <c r="G421" s="278"/>
      <c r="H421" s="281">
        <v>7.2</v>
      </c>
      <c r="I421" s="258"/>
      <c r="J421" s="278"/>
      <c r="K421" s="278"/>
      <c r="L421" s="148"/>
      <c r="M421" s="150"/>
      <c r="N421" s="151"/>
      <c r="O421" s="151"/>
      <c r="P421" s="151"/>
      <c r="Q421" s="151"/>
      <c r="R421" s="151"/>
      <c r="S421" s="151"/>
      <c r="T421" s="152"/>
      <c r="AT421" s="149" t="s">
        <v>139</v>
      </c>
      <c r="AU421" s="149" t="s">
        <v>83</v>
      </c>
      <c r="AV421" s="14" t="s">
        <v>83</v>
      </c>
      <c r="AW421" s="14" t="s">
        <v>31</v>
      </c>
      <c r="AX421" s="14" t="s">
        <v>70</v>
      </c>
      <c r="AY421" s="149" t="s">
        <v>128</v>
      </c>
    </row>
    <row r="422" spans="2:51" s="14" customFormat="1" ht="12">
      <c r="B422" s="148"/>
      <c r="C422" s="278"/>
      <c r="D422" s="273" t="s">
        <v>139</v>
      </c>
      <c r="E422" s="279" t="s">
        <v>3</v>
      </c>
      <c r="F422" s="280" t="s">
        <v>469</v>
      </c>
      <c r="G422" s="278"/>
      <c r="H422" s="281">
        <v>3.56</v>
      </c>
      <c r="I422" s="258"/>
      <c r="J422" s="278"/>
      <c r="K422" s="278"/>
      <c r="L422" s="148"/>
      <c r="M422" s="150"/>
      <c r="N422" s="151"/>
      <c r="O422" s="151"/>
      <c r="P422" s="151"/>
      <c r="Q422" s="151"/>
      <c r="R422" s="151"/>
      <c r="S422" s="151"/>
      <c r="T422" s="152"/>
      <c r="AT422" s="149" t="s">
        <v>139</v>
      </c>
      <c r="AU422" s="149" t="s">
        <v>83</v>
      </c>
      <c r="AV422" s="14" t="s">
        <v>83</v>
      </c>
      <c r="AW422" s="14" t="s">
        <v>31</v>
      </c>
      <c r="AX422" s="14" t="s">
        <v>70</v>
      </c>
      <c r="AY422" s="149" t="s">
        <v>128</v>
      </c>
    </row>
    <row r="423" spans="2:51" s="14" customFormat="1" ht="12">
      <c r="B423" s="148"/>
      <c r="C423" s="278"/>
      <c r="D423" s="273" t="s">
        <v>139</v>
      </c>
      <c r="E423" s="279" t="s">
        <v>3</v>
      </c>
      <c r="F423" s="280" t="s">
        <v>471</v>
      </c>
      <c r="G423" s="278"/>
      <c r="H423" s="281">
        <v>3.54</v>
      </c>
      <c r="I423" s="258"/>
      <c r="J423" s="278"/>
      <c r="K423" s="278"/>
      <c r="L423" s="148"/>
      <c r="M423" s="150"/>
      <c r="N423" s="151"/>
      <c r="O423" s="151"/>
      <c r="P423" s="151"/>
      <c r="Q423" s="151"/>
      <c r="R423" s="151"/>
      <c r="S423" s="151"/>
      <c r="T423" s="152"/>
      <c r="AT423" s="149" t="s">
        <v>139</v>
      </c>
      <c r="AU423" s="149" t="s">
        <v>83</v>
      </c>
      <c r="AV423" s="14" t="s">
        <v>83</v>
      </c>
      <c r="AW423" s="14" t="s">
        <v>31</v>
      </c>
      <c r="AX423" s="14" t="s">
        <v>70</v>
      </c>
      <c r="AY423" s="149" t="s">
        <v>128</v>
      </c>
    </row>
    <row r="424" spans="2:51" s="14" customFormat="1" ht="12">
      <c r="B424" s="148"/>
      <c r="C424" s="278"/>
      <c r="D424" s="273" t="s">
        <v>139</v>
      </c>
      <c r="E424" s="279" t="s">
        <v>3</v>
      </c>
      <c r="F424" s="280" t="s">
        <v>472</v>
      </c>
      <c r="G424" s="278"/>
      <c r="H424" s="281">
        <v>10.38</v>
      </c>
      <c r="I424" s="258"/>
      <c r="J424" s="278"/>
      <c r="K424" s="278"/>
      <c r="L424" s="148"/>
      <c r="M424" s="150"/>
      <c r="N424" s="151"/>
      <c r="O424" s="151"/>
      <c r="P424" s="151"/>
      <c r="Q424" s="151"/>
      <c r="R424" s="151"/>
      <c r="S424" s="151"/>
      <c r="T424" s="152"/>
      <c r="AT424" s="149" t="s">
        <v>139</v>
      </c>
      <c r="AU424" s="149" t="s">
        <v>83</v>
      </c>
      <c r="AV424" s="14" t="s">
        <v>83</v>
      </c>
      <c r="AW424" s="14" t="s">
        <v>31</v>
      </c>
      <c r="AX424" s="14" t="s">
        <v>70</v>
      </c>
      <c r="AY424" s="149" t="s">
        <v>128</v>
      </c>
    </row>
    <row r="425" spans="2:51" s="14" customFormat="1" ht="12">
      <c r="B425" s="148"/>
      <c r="C425" s="278"/>
      <c r="D425" s="273" t="s">
        <v>139</v>
      </c>
      <c r="E425" s="279" t="s">
        <v>3</v>
      </c>
      <c r="F425" s="280" t="s">
        <v>473</v>
      </c>
      <c r="G425" s="278"/>
      <c r="H425" s="281">
        <v>2.4</v>
      </c>
      <c r="I425" s="258"/>
      <c r="J425" s="278"/>
      <c r="K425" s="278"/>
      <c r="L425" s="148"/>
      <c r="M425" s="150"/>
      <c r="N425" s="151"/>
      <c r="O425" s="151"/>
      <c r="P425" s="151"/>
      <c r="Q425" s="151"/>
      <c r="R425" s="151"/>
      <c r="S425" s="151"/>
      <c r="T425" s="152"/>
      <c r="AT425" s="149" t="s">
        <v>139</v>
      </c>
      <c r="AU425" s="149" t="s">
        <v>83</v>
      </c>
      <c r="AV425" s="14" t="s">
        <v>83</v>
      </c>
      <c r="AW425" s="14" t="s">
        <v>31</v>
      </c>
      <c r="AX425" s="14" t="s">
        <v>70</v>
      </c>
      <c r="AY425" s="149" t="s">
        <v>128</v>
      </c>
    </row>
    <row r="426" spans="2:51" s="14" customFormat="1" ht="12">
      <c r="B426" s="148"/>
      <c r="C426" s="278"/>
      <c r="D426" s="273" t="s">
        <v>139</v>
      </c>
      <c r="E426" s="279" t="s">
        <v>3</v>
      </c>
      <c r="F426" s="280" t="s">
        <v>474</v>
      </c>
      <c r="G426" s="278"/>
      <c r="H426" s="281">
        <v>4.8</v>
      </c>
      <c r="I426" s="258"/>
      <c r="J426" s="278"/>
      <c r="K426" s="278"/>
      <c r="L426" s="148"/>
      <c r="M426" s="150"/>
      <c r="N426" s="151"/>
      <c r="O426" s="151"/>
      <c r="P426" s="151"/>
      <c r="Q426" s="151"/>
      <c r="R426" s="151"/>
      <c r="S426" s="151"/>
      <c r="T426" s="152"/>
      <c r="AT426" s="149" t="s">
        <v>139</v>
      </c>
      <c r="AU426" s="149" t="s">
        <v>83</v>
      </c>
      <c r="AV426" s="14" t="s">
        <v>83</v>
      </c>
      <c r="AW426" s="14" t="s">
        <v>31</v>
      </c>
      <c r="AX426" s="14" t="s">
        <v>70</v>
      </c>
      <c r="AY426" s="149" t="s">
        <v>128</v>
      </c>
    </row>
    <row r="427" spans="2:51" s="14" customFormat="1" ht="12">
      <c r="B427" s="148"/>
      <c r="C427" s="278"/>
      <c r="D427" s="273" t="s">
        <v>139</v>
      </c>
      <c r="E427" s="279" t="s">
        <v>3</v>
      </c>
      <c r="F427" s="280" t="s">
        <v>475</v>
      </c>
      <c r="G427" s="278"/>
      <c r="H427" s="281">
        <v>3.6</v>
      </c>
      <c r="I427" s="258"/>
      <c r="J427" s="278"/>
      <c r="K427" s="278"/>
      <c r="L427" s="148"/>
      <c r="M427" s="150"/>
      <c r="N427" s="151"/>
      <c r="O427" s="151"/>
      <c r="P427" s="151"/>
      <c r="Q427" s="151"/>
      <c r="R427" s="151"/>
      <c r="S427" s="151"/>
      <c r="T427" s="152"/>
      <c r="AT427" s="149" t="s">
        <v>139</v>
      </c>
      <c r="AU427" s="149" t="s">
        <v>83</v>
      </c>
      <c r="AV427" s="14" t="s">
        <v>83</v>
      </c>
      <c r="AW427" s="14" t="s">
        <v>31</v>
      </c>
      <c r="AX427" s="14" t="s">
        <v>70</v>
      </c>
      <c r="AY427" s="149" t="s">
        <v>128</v>
      </c>
    </row>
    <row r="428" spans="2:51" s="14" customFormat="1" ht="12">
      <c r="B428" s="148"/>
      <c r="C428" s="278"/>
      <c r="D428" s="273" t="s">
        <v>139</v>
      </c>
      <c r="E428" s="279" t="s">
        <v>3</v>
      </c>
      <c r="F428" s="280" t="s">
        <v>475</v>
      </c>
      <c r="G428" s="278"/>
      <c r="H428" s="281">
        <v>3.6</v>
      </c>
      <c r="I428" s="258"/>
      <c r="J428" s="278"/>
      <c r="K428" s="278"/>
      <c r="L428" s="148"/>
      <c r="M428" s="150"/>
      <c r="N428" s="151"/>
      <c r="O428" s="151"/>
      <c r="P428" s="151"/>
      <c r="Q428" s="151"/>
      <c r="R428" s="151"/>
      <c r="S428" s="151"/>
      <c r="T428" s="152"/>
      <c r="AT428" s="149" t="s">
        <v>139</v>
      </c>
      <c r="AU428" s="149" t="s">
        <v>83</v>
      </c>
      <c r="AV428" s="14" t="s">
        <v>83</v>
      </c>
      <c r="AW428" s="14" t="s">
        <v>31</v>
      </c>
      <c r="AX428" s="14" t="s">
        <v>70</v>
      </c>
      <c r="AY428" s="149" t="s">
        <v>128</v>
      </c>
    </row>
    <row r="429" spans="2:51" s="14" customFormat="1" ht="12">
      <c r="B429" s="148"/>
      <c r="C429" s="278"/>
      <c r="D429" s="273" t="s">
        <v>139</v>
      </c>
      <c r="E429" s="279" t="s">
        <v>3</v>
      </c>
      <c r="F429" s="280" t="s">
        <v>476</v>
      </c>
      <c r="G429" s="278"/>
      <c r="H429" s="281">
        <v>3.5</v>
      </c>
      <c r="I429" s="258"/>
      <c r="J429" s="278"/>
      <c r="K429" s="278"/>
      <c r="L429" s="148"/>
      <c r="M429" s="150"/>
      <c r="N429" s="151"/>
      <c r="O429" s="151"/>
      <c r="P429" s="151"/>
      <c r="Q429" s="151"/>
      <c r="R429" s="151"/>
      <c r="S429" s="151"/>
      <c r="T429" s="152"/>
      <c r="AT429" s="149" t="s">
        <v>139</v>
      </c>
      <c r="AU429" s="149" t="s">
        <v>83</v>
      </c>
      <c r="AV429" s="14" t="s">
        <v>83</v>
      </c>
      <c r="AW429" s="14" t="s">
        <v>31</v>
      </c>
      <c r="AX429" s="14" t="s">
        <v>70</v>
      </c>
      <c r="AY429" s="149" t="s">
        <v>128</v>
      </c>
    </row>
    <row r="430" spans="2:51" s="13" customFormat="1" ht="12">
      <c r="B430" s="143"/>
      <c r="C430" s="275"/>
      <c r="D430" s="273" t="s">
        <v>139</v>
      </c>
      <c r="E430" s="276" t="s">
        <v>3</v>
      </c>
      <c r="F430" s="277" t="s">
        <v>233</v>
      </c>
      <c r="G430" s="275"/>
      <c r="H430" s="276" t="s">
        <v>3</v>
      </c>
      <c r="I430" s="257"/>
      <c r="J430" s="275"/>
      <c r="K430" s="275"/>
      <c r="L430" s="143"/>
      <c r="M430" s="145"/>
      <c r="N430" s="146"/>
      <c r="O430" s="146"/>
      <c r="P430" s="146"/>
      <c r="Q430" s="146"/>
      <c r="R430" s="146"/>
      <c r="S430" s="146"/>
      <c r="T430" s="147"/>
      <c r="AT430" s="144" t="s">
        <v>139</v>
      </c>
      <c r="AU430" s="144" t="s">
        <v>83</v>
      </c>
      <c r="AV430" s="13" t="s">
        <v>77</v>
      </c>
      <c r="AW430" s="13" t="s">
        <v>31</v>
      </c>
      <c r="AX430" s="13" t="s">
        <v>70</v>
      </c>
      <c r="AY430" s="144" t="s">
        <v>128</v>
      </c>
    </row>
    <row r="431" spans="2:51" s="14" customFormat="1" ht="12">
      <c r="B431" s="148"/>
      <c r="C431" s="278"/>
      <c r="D431" s="273" t="s">
        <v>139</v>
      </c>
      <c r="E431" s="279" t="s">
        <v>3</v>
      </c>
      <c r="F431" s="280" t="s">
        <v>477</v>
      </c>
      <c r="G431" s="278"/>
      <c r="H431" s="281">
        <v>5.5</v>
      </c>
      <c r="I431" s="258"/>
      <c r="J431" s="278"/>
      <c r="K431" s="278"/>
      <c r="L431" s="148"/>
      <c r="M431" s="150"/>
      <c r="N431" s="151"/>
      <c r="O431" s="151"/>
      <c r="P431" s="151"/>
      <c r="Q431" s="151"/>
      <c r="R431" s="151"/>
      <c r="S431" s="151"/>
      <c r="T431" s="152"/>
      <c r="AT431" s="149" t="s">
        <v>139</v>
      </c>
      <c r="AU431" s="149" t="s">
        <v>83</v>
      </c>
      <c r="AV431" s="14" t="s">
        <v>83</v>
      </c>
      <c r="AW431" s="14" t="s">
        <v>31</v>
      </c>
      <c r="AX431" s="14" t="s">
        <v>70</v>
      </c>
      <c r="AY431" s="149" t="s">
        <v>128</v>
      </c>
    </row>
    <row r="432" spans="2:51" s="14" customFormat="1" ht="12">
      <c r="B432" s="148"/>
      <c r="C432" s="278"/>
      <c r="D432" s="273" t="s">
        <v>139</v>
      </c>
      <c r="E432" s="279" t="s">
        <v>3</v>
      </c>
      <c r="F432" s="280" t="s">
        <v>478</v>
      </c>
      <c r="G432" s="278"/>
      <c r="H432" s="281">
        <v>5.48</v>
      </c>
      <c r="I432" s="258"/>
      <c r="J432" s="278"/>
      <c r="K432" s="278"/>
      <c r="L432" s="148"/>
      <c r="M432" s="150"/>
      <c r="N432" s="151"/>
      <c r="O432" s="151"/>
      <c r="P432" s="151"/>
      <c r="Q432" s="151"/>
      <c r="R432" s="151"/>
      <c r="S432" s="151"/>
      <c r="T432" s="152"/>
      <c r="AT432" s="149" t="s">
        <v>139</v>
      </c>
      <c r="AU432" s="149" t="s">
        <v>83</v>
      </c>
      <c r="AV432" s="14" t="s">
        <v>83</v>
      </c>
      <c r="AW432" s="14" t="s">
        <v>31</v>
      </c>
      <c r="AX432" s="14" t="s">
        <v>70</v>
      </c>
      <c r="AY432" s="149" t="s">
        <v>128</v>
      </c>
    </row>
    <row r="433" spans="2:51" s="14" customFormat="1" ht="12">
      <c r="B433" s="148"/>
      <c r="C433" s="278"/>
      <c r="D433" s="273" t="s">
        <v>139</v>
      </c>
      <c r="E433" s="279" t="s">
        <v>3</v>
      </c>
      <c r="F433" s="280" t="s">
        <v>479</v>
      </c>
      <c r="G433" s="278"/>
      <c r="H433" s="281">
        <v>4.92</v>
      </c>
      <c r="I433" s="258"/>
      <c r="J433" s="278"/>
      <c r="K433" s="278"/>
      <c r="L433" s="148"/>
      <c r="M433" s="150"/>
      <c r="N433" s="151"/>
      <c r="O433" s="151"/>
      <c r="P433" s="151"/>
      <c r="Q433" s="151"/>
      <c r="R433" s="151"/>
      <c r="S433" s="151"/>
      <c r="T433" s="152"/>
      <c r="AT433" s="149" t="s">
        <v>139</v>
      </c>
      <c r="AU433" s="149" t="s">
        <v>83</v>
      </c>
      <c r="AV433" s="14" t="s">
        <v>83</v>
      </c>
      <c r="AW433" s="14" t="s">
        <v>31</v>
      </c>
      <c r="AX433" s="14" t="s">
        <v>70</v>
      </c>
      <c r="AY433" s="149" t="s">
        <v>128</v>
      </c>
    </row>
    <row r="434" spans="2:51" s="14" customFormat="1" ht="12">
      <c r="B434" s="148"/>
      <c r="C434" s="278"/>
      <c r="D434" s="273" t="s">
        <v>139</v>
      </c>
      <c r="E434" s="279" t="s">
        <v>3</v>
      </c>
      <c r="F434" s="280" t="s">
        <v>480</v>
      </c>
      <c r="G434" s="278"/>
      <c r="H434" s="281">
        <v>4</v>
      </c>
      <c r="I434" s="258"/>
      <c r="J434" s="278"/>
      <c r="K434" s="278"/>
      <c r="L434" s="148"/>
      <c r="M434" s="150"/>
      <c r="N434" s="151"/>
      <c r="O434" s="151"/>
      <c r="P434" s="151"/>
      <c r="Q434" s="151"/>
      <c r="R434" s="151"/>
      <c r="S434" s="151"/>
      <c r="T434" s="152"/>
      <c r="AT434" s="149" t="s">
        <v>139</v>
      </c>
      <c r="AU434" s="149" t="s">
        <v>83</v>
      </c>
      <c r="AV434" s="14" t="s">
        <v>83</v>
      </c>
      <c r="AW434" s="14" t="s">
        <v>31</v>
      </c>
      <c r="AX434" s="14" t="s">
        <v>70</v>
      </c>
      <c r="AY434" s="149" t="s">
        <v>128</v>
      </c>
    </row>
    <row r="435" spans="2:51" s="14" customFormat="1" ht="12">
      <c r="B435" s="148"/>
      <c r="C435" s="278"/>
      <c r="D435" s="273" t="s">
        <v>139</v>
      </c>
      <c r="E435" s="279" t="s">
        <v>3</v>
      </c>
      <c r="F435" s="280" t="s">
        <v>479</v>
      </c>
      <c r="G435" s="278"/>
      <c r="H435" s="281">
        <v>4.92</v>
      </c>
      <c r="I435" s="258"/>
      <c r="J435" s="278"/>
      <c r="K435" s="278"/>
      <c r="L435" s="148"/>
      <c r="M435" s="150"/>
      <c r="N435" s="151"/>
      <c r="O435" s="151"/>
      <c r="P435" s="151"/>
      <c r="Q435" s="151"/>
      <c r="R435" s="151"/>
      <c r="S435" s="151"/>
      <c r="T435" s="152"/>
      <c r="AT435" s="149" t="s">
        <v>139</v>
      </c>
      <c r="AU435" s="149" t="s">
        <v>83</v>
      </c>
      <c r="AV435" s="14" t="s">
        <v>83</v>
      </c>
      <c r="AW435" s="14" t="s">
        <v>31</v>
      </c>
      <c r="AX435" s="14" t="s">
        <v>70</v>
      </c>
      <c r="AY435" s="149" t="s">
        <v>128</v>
      </c>
    </row>
    <row r="436" spans="2:51" s="13" customFormat="1" ht="12">
      <c r="B436" s="143"/>
      <c r="C436" s="275"/>
      <c r="D436" s="273" t="s">
        <v>139</v>
      </c>
      <c r="E436" s="276" t="s">
        <v>3</v>
      </c>
      <c r="F436" s="277" t="s">
        <v>239</v>
      </c>
      <c r="G436" s="275"/>
      <c r="H436" s="276" t="s">
        <v>3</v>
      </c>
      <c r="I436" s="257"/>
      <c r="J436" s="275"/>
      <c r="K436" s="275"/>
      <c r="L436" s="143"/>
      <c r="M436" s="145"/>
      <c r="N436" s="146"/>
      <c r="O436" s="146"/>
      <c r="P436" s="146"/>
      <c r="Q436" s="146"/>
      <c r="R436" s="146"/>
      <c r="S436" s="146"/>
      <c r="T436" s="147"/>
      <c r="AT436" s="144" t="s">
        <v>139</v>
      </c>
      <c r="AU436" s="144" t="s">
        <v>83</v>
      </c>
      <c r="AV436" s="13" t="s">
        <v>77</v>
      </c>
      <c r="AW436" s="13" t="s">
        <v>31</v>
      </c>
      <c r="AX436" s="13" t="s">
        <v>70</v>
      </c>
      <c r="AY436" s="144" t="s">
        <v>128</v>
      </c>
    </row>
    <row r="437" spans="2:51" s="14" customFormat="1" ht="12">
      <c r="B437" s="148"/>
      <c r="C437" s="278"/>
      <c r="D437" s="273" t="s">
        <v>139</v>
      </c>
      <c r="E437" s="279" t="s">
        <v>3</v>
      </c>
      <c r="F437" s="280" t="s">
        <v>481</v>
      </c>
      <c r="G437" s="278"/>
      <c r="H437" s="281">
        <v>3.72</v>
      </c>
      <c r="I437" s="258"/>
      <c r="J437" s="278"/>
      <c r="K437" s="278"/>
      <c r="L437" s="148"/>
      <c r="M437" s="150"/>
      <c r="N437" s="151"/>
      <c r="O437" s="151"/>
      <c r="P437" s="151"/>
      <c r="Q437" s="151"/>
      <c r="R437" s="151"/>
      <c r="S437" s="151"/>
      <c r="T437" s="152"/>
      <c r="AT437" s="149" t="s">
        <v>139</v>
      </c>
      <c r="AU437" s="149" t="s">
        <v>83</v>
      </c>
      <c r="AV437" s="14" t="s">
        <v>83</v>
      </c>
      <c r="AW437" s="14" t="s">
        <v>31</v>
      </c>
      <c r="AX437" s="14" t="s">
        <v>70</v>
      </c>
      <c r="AY437" s="149" t="s">
        <v>128</v>
      </c>
    </row>
    <row r="438" spans="2:51" s="14" customFormat="1" ht="12">
      <c r="B438" s="148"/>
      <c r="C438" s="278"/>
      <c r="D438" s="273" t="s">
        <v>139</v>
      </c>
      <c r="E438" s="279" t="s">
        <v>3</v>
      </c>
      <c r="F438" s="280" t="s">
        <v>481</v>
      </c>
      <c r="G438" s="278"/>
      <c r="H438" s="281">
        <v>3.72</v>
      </c>
      <c r="I438" s="258"/>
      <c r="J438" s="278"/>
      <c r="K438" s="278"/>
      <c r="L438" s="148"/>
      <c r="M438" s="150"/>
      <c r="N438" s="151"/>
      <c r="O438" s="151"/>
      <c r="P438" s="151"/>
      <c r="Q438" s="151"/>
      <c r="R438" s="151"/>
      <c r="S438" s="151"/>
      <c r="T438" s="152"/>
      <c r="AT438" s="149" t="s">
        <v>139</v>
      </c>
      <c r="AU438" s="149" t="s">
        <v>83</v>
      </c>
      <c r="AV438" s="14" t="s">
        <v>83</v>
      </c>
      <c r="AW438" s="14" t="s">
        <v>31</v>
      </c>
      <c r="AX438" s="14" t="s">
        <v>70</v>
      </c>
      <c r="AY438" s="149" t="s">
        <v>128</v>
      </c>
    </row>
    <row r="439" spans="2:51" s="14" customFormat="1" ht="12">
      <c r="B439" s="148"/>
      <c r="C439" s="278"/>
      <c r="D439" s="273" t="s">
        <v>139</v>
      </c>
      <c r="E439" s="279" t="s">
        <v>3</v>
      </c>
      <c r="F439" s="280" t="s">
        <v>482</v>
      </c>
      <c r="G439" s="278"/>
      <c r="H439" s="281">
        <v>2.9</v>
      </c>
      <c r="I439" s="258"/>
      <c r="J439" s="278"/>
      <c r="K439" s="278"/>
      <c r="L439" s="148"/>
      <c r="M439" s="150"/>
      <c r="N439" s="151"/>
      <c r="O439" s="151"/>
      <c r="P439" s="151"/>
      <c r="Q439" s="151"/>
      <c r="R439" s="151"/>
      <c r="S439" s="151"/>
      <c r="T439" s="152"/>
      <c r="AT439" s="149" t="s">
        <v>139</v>
      </c>
      <c r="AU439" s="149" t="s">
        <v>83</v>
      </c>
      <c r="AV439" s="14" t="s">
        <v>83</v>
      </c>
      <c r="AW439" s="14" t="s">
        <v>31</v>
      </c>
      <c r="AX439" s="14" t="s">
        <v>70</v>
      </c>
      <c r="AY439" s="149" t="s">
        <v>128</v>
      </c>
    </row>
    <row r="440" spans="2:51" s="14" customFormat="1" ht="12">
      <c r="B440" s="148"/>
      <c r="C440" s="278"/>
      <c r="D440" s="273" t="s">
        <v>139</v>
      </c>
      <c r="E440" s="279" t="s">
        <v>3</v>
      </c>
      <c r="F440" s="280" t="s">
        <v>482</v>
      </c>
      <c r="G440" s="278"/>
      <c r="H440" s="281">
        <v>2.9</v>
      </c>
      <c r="I440" s="258"/>
      <c r="J440" s="278"/>
      <c r="K440" s="278"/>
      <c r="L440" s="148"/>
      <c r="M440" s="150"/>
      <c r="N440" s="151"/>
      <c r="O440" s="151"/>
      <c r="P440" s="151"/>
      <c r="Q440" s="151"/>
      <c r="R440" s="151"/>
      <c r="S440" s="151"/>
      <c r="T440" s="152"/>
      <c r="AT440" s="149" t="s">
        <v>139</v>
      </c>
      <c r="AU440" s="149" t="s">
        <v>83</v>
      </c>
      <c r="AV440" s="14" t="s">
        <v>83</v>
      </c>
      <c r="AW440" s="14" t="s">
        <v>31</v>
      </c>
      <c r="AX440" s="14" t="s">
        <v>70</v>
      </c>
      <c r="AY440" s="149" t="s">
        <v>128</v>
      </c>
    </row>
    <row r="441" spans="2:51" s="14" customFormat="1" ht="12">
      <c r="B441" s="148"/>
      <c r="C441" s="278"/>
      <c r="D441" s="273" t="s">
        <v>139</v>
      </c>
      <c r="E441" s="279" t="s">
        <v>3</v>
      </c>
      <c r="F441" s="280" t="s">
        <v>483</v>
      </c>
      <c r="G441" s="278"/>
      <c r="H441" s="281">
        <v>6.2</v>
      </c>
      <c r="I441" s="258"/>
      <c r="J441" s="278"/>
      <c r="K441" s="278"/>
      <c r="L441" s="148"/>
      <c r="M441" s="150"/>
      <c r="N441" s="151"/>
      <c r="O441" s="151"/>
      <c r="P441" s="151"/>
      <c r="Q441" s="151"/>
      <c r="R441" s="151"/>
      <c r="S441" s="151"/>
      <c r="T441" s="152"/>
      <c r="AT441" s="149" t="s">
        <v>139</v>
      </c>
      <c r="AU441" s="149" t="s">
        <v>83</v>
      </c>
      <c r="AV441" s="14" t="s">
        <v>83</v>
      </c>
      <c r="AW441" s="14" t="s">
        <v>31</v>
      </c>
      <c r="AX441" s="14" t="s">
        <v>70</v>
      </c>
      <c r="AY441" s="149" t="s">
        <v>128</v>
      </c>
    </row>
    <row r="442" spans="2:51" s="14" customFormat="1" ht="12">
      <c r="B442" s="148"/>
      <c r="C442" s="278"/>
      <c r="D442" s="273" t="s">
        <v>139</v>
      </c>
      <c r="E442" s="279" t="s">
        <v>3</v>
      </c>
      <c r="F442" s="280" t="s">
        <v>484</v>
      </c>
      <c r="G442" s="278"/>
      <c r="H442" s="281">
        <v>6.08</v>
      </c>
      <c r="I442" s="258"/>
      <c r="J442" s="278"/>
      <c r="K442" s="278"/>
      <c r="L442" s="148"/>
      <c r="M442" s="150"/>
      <c r="N442" s="151"/>
      <c r="O442" s="151"/>
      <c r="P442" s="151"/>
      <c r="Q442" s="151"/>
      <c r="R442" s="151"/>
      <c r="S442" s="151"/>
      <c r="T442" s="152"/>
      <c r="AT442" s="149" t="s">
        <v>139</v>
      </c>
      <c r="AU442" s="149" t="s">
        <v>83</v>
      </c>
      <c r="AV442" s="14" t="s">
        <v>83</v>
      </c>
      <c r="AW442" s="14" t="s">
        <v>31</v>
      </c>
      <c r="AX442" s="14" t="s">
        <v>70</v>
      </c>
      <c r="AY442" s="149" t="s">
        <v>128</v>
      </c>
    </row>
    <row r="443" spans="2:51" s="14" customFormat="1" ht="12">
      <c r="B443" s="148"/>
      <c r="C443" s="278"/>
      <c r="D443" s="273" t="s">
        <v>139</v>
      </c>
      <c r="E443" s="279" t="s">
        <v>3</v>
      </c>
      <c r="F443" s="280" t="s">
        <v>485</v>
      </c>
      <c r="G443" s="278"/>
      <c r="H443" s="281">
        <v>21.6</v>
      </c>
      <c r="I443" s="258"/>
      <c r="J443" s="278"/>
      <c r="K443" s="278"/>
      <c r="L443" s="148"/>
      <c r="M443" s="150"/>
      <c r="N443" s="151"/>
      <c r="O443" s="151"/>
      <c r="P443" s="151"/>
      <c r="Q443" s="151"/>
      <c r="R443" s="151"/>
      <c r="S443" s="151"/>
      <c r="T443" s="152"/>
      <c r="AT443" s="149" t="s">
        <v>139</v>
      </c>
      <c r="AU443" s="149" t="s">
        <v>83</v>
      </c>
      <c r="AV443" s="14" t="s">
        <v>83</v>
      </c>
      <c r="AW443" s="14" t="s">
        <v>31</v>
      </c>
      <c r="AX443" s="14" t="s">
        <v>70</v>
      </c>
      <c r="AY443" s="149" t="s">
        <v>128</v>
      </c>
    </row>
    <row r="444" spans="2:51" s="14" customFormat="1" ht="12">
      <c r="B444" s="148"/>
      <c r="C444" s="278"/>
      <c r="D444" s="273" t="s">
        <v>139</v>
      </c>
      <c r="E444" s="279" t="s">
        <v>3</v>
      </c>
      <c r="F444" s="280" t="s">
        <v>486</v>
      </c>
      <c r="G444" s="278"/>
      <c r="H444" s="281">
        <v>9.44</v>
      </c>
      <c r="I444" s="258"/>
      <c r="J444" s="278"/>
      <c r="K444" s="278"/>
      <c r="L444" s="148"/>
      <c r="M444" s="150"/>
      <c r="N444" s="151"/>
      <c r="O444" s="151"/>
      <c r="P444" s="151"/>
      <c r="Q444" s="151"/>
      <c r="R444" s="151"/>
      <c r="S444" s="151"/>
      <c r="T444" s="152"/>
      <c r="AT444" s="149" t="s">
        <v>139</v>
      </c>
      <c r="AU444" s="149" t="s">
        <v>83</v>
      </c>
      <c r="AV444" s="14" t="s">
        <v>83</v>
      </c>
      <c r="AW444" s="14" t="s">
        <v>31</v>
      </c>
      <c r="AX444" s="14" t="s">
        <v>70</v>
      </c>
      <c r="AY444" s="149" t="s">
        <v>128</v>
      </c>
    </row>
    <row r="445" spans="2:51" s="14" customFormat="1" ht="12">
      <c r="B445" s="148"/>
      <c r="C445" s="278"/>
      <c r="D445" s="273" t="s">
        <v>139</v>
      </c>
      <c r="E445" s="279" t="s">
        <v>3</v>
      </c>
      <c r="F445" s="280" t="s">
        <v>487</v>
      </c>
      <c r="G445" s="278"/>
      <c r="H445" s="281">
        <v>37.6</v>
      </c>
      <c r="I445" s="258"/>
      <c r="J445" s="278"/>
      <c r="K445" s="278"/>
      <c r="L445" s="148"/>
      <c r="M445" s="150"/>
      <c r="N445" s="151"/>
      <c r="O445" s="151"/>
      <c r="P445" s="151"/>
      <c r="Q445" s="151"/>
      <c r="R445" s="151"/>
      <c r="S445" s="151"/>
      <c r="T445" s="152"/>
      <c r="AT445" s="149" t="s">
        <v>139</v>
      </c>
      <c r="AU445" s="149" t="s">
        <v>83</v>
      </c>
      <c r="AV445" s="14" t="s">
        <v>83</v>
      </c>
      <c r="AW445" s="14" t="s">
        <v>31</v>
      </c>
      <c r="AX445" s="14" t="s">
        <v>70</v>
      </c>
      <c r="AY445" s="149" t="s">
        <v>128</v>
      </c>
    </row>
    <row r="446" spans="2:51" s="14" customFormat="1" ht="12">
      <c r="B446" s="148"/>
      <c r="C446" s="278"/>
      <c r="D446" s="273" t="s">
        <v>139</v>
      </c>
      <c r="E446" s="279" t="s">
        <v>3</v>
      </c>
      <c r="F446" s="280" t="s">
        <v>488</v>
      </c>
      <c r="G446" s="278"/>
      <c r="H446" s="281">
        <v>8.7</v>
      </c>
      <c r="I446" s="258"/>
      <c r="J446" s="278"/>
      <c r="K446" s="278"/>
      <c r="L446" s="148"/>
      <c r="M446" s="150"/>
      <c r="N446" s="151"/>
      <c r="O446" s="151"/>
      <c r="P446" s="151"/>
      <c r="Q446" s="151"/>
      <c r="R446" s="151"/>
      <c r="S446" s="151"/>
      <c r="T446" s="152"/>
      <c r="AT446" s="149" t="s">
        <v>139</v>
      </c>
      <c r="AU446" s="149" t="s">
        <v>83</v>
      </c>
      <c r="AV446" s="14" t="s">
        <v>83</v>
      </c>
      <c r="AW446" s="14" t="s">
        <v>31</v>
      </c>
      <c r="AX446" s="14" t="s">
        <v>70</v>
      </c>
      <c r="AY446" s="149" t="s">
        <v>128</v>
      </c>
    </row>
    <row r="447" spans="2:51" s="14" customFormat="1" ht="12">
      <c r="B447" s="148"/>
      <c r="C447" s="278"/>
      <c r="D447" s="273" t="s">
        <v>139</v>
      </c>
      <c r="E447" s="279" t="s">
        <v>3</v>
      </c>
      <c r="F447" s="280" t="s">
        <v>489</v>
      </c>
      <c r="G447" s="278"/>
      <c r="H447" s="281">
        <v>8.55</v>
      </c>
      <c r="I447" s="258"/>
      <c r="J447" s="278"/>
      <c r="K447" s="278"/>
      <c r="L447" s="148"/>
      <c r="M447" s="150"/>
      <c r="N447" s="151"/>
      <c r="O447" s="151"/>
      <c r="P447" s="151"/>
      <c r="Q447" s="151"/>
      <c r="R447" s="151"/>
      <c r="S447" s="151"/>
      <c r="T447" s="152"/>
      <c r="AT447" s="149" t="s">
        <v>139</v>
      </c>
      <c r="AU447" s="149" t="s">
        <v>83</v>
      </c>
      <c r="AV447" s="14" t="s">
        <v>83</v>
      </c>
      <c r="AW447" s="14" t="s">
        <v>31</v>
      </c>
      <c r="AX447" s="14" t="s">
        <v>70</v>
      </c>
      <c r="AY447" s="149" t="s">
        <v>128</v>
      </c>
    </row>
    <row r="448" spans="2:51" s="14" customFormat="1" ht="12">
      <c r="B448" s="148"/>
      <c r="C448" s="278"/>
      <c r="D448" s="273" t="s">
        <v>139</v>
      </c>
      <c r="E448" s="279" t="s">
        <v>3</v>
      </c>
      <c r="F448" s="280" t="s">
        <v>490</v>
      </c>
      <c r="G448" s="278"/>
      <c r="H448" s="281">
        <v>5.92</v>
      </c>
      <c r="I448" s="258"/>
      <c r="J448" s="278"/>
      <c r="K448" s="278"/>
      <c r="L448" s="148"/>
      <c r="M448" s="150"/>
      <c r="N448" s="151"/>
      <c r="O448" s="151"/>
      <c r="P448" s="151"/>
      <c r="Q448" s="151"/>
      <c r="R448" s="151"/>
      <c r="S448" s="151"/>
      <c r="T448" s="152"/>
      <c r="AT448" s="149" t="s">
        <v>139</v>
      </c>
      <c r="AU448" s="149" t="s">
        <v>83</v>
      </c>
      <c r="AV448" s="14" t="s">
        <v>83</v>
      </c>
      <c r="AW448" s="14" t="s">
        <v>31</v>
      </c>
      <c r="AX448" s="14" t="s">
        <v>70</v>
      </c>
      <c r="AY448" s="149" t="s">
        <v>128</v>
      </c>
    </row>
    <row r="449" spans="2:51" s="13" customFormat="1" ht="12">
      <c r="B449" s="143"/>
      <c r="C449" s="275"/>
      <c r="D449" s="273" t="s">
        <v>139</v>
      </c>
      <c r="E449" s="276" t="s">
        <v>3</v>
      </c>
      <c r="F449" s="277" t="s">
        <v>266</v>
      </c>
      <c r="G449" s="275"/>
      <c r="H449" s="276" t="s">
        <v>3</v>
      </c>
      <c r="I449" s="257"/>
      <c r="J449" s="275"/>
      <c r="K449" s="275"/>
      <c r="L449" s="143"/>
      <c r="M449" s="145"/>
      <c r="N449" s="146"/>
      <c r="O449" s="146"/>
      <c r="P449" s="146"/>
      <c r="Q449" s="146"/>
      <c r="R449" s="146"/>
      <c r="S449" s="146"/>
      <c r="T449" s="147"/>
      <c r="AT449" s="144" t="s">
        <v>139</v>
      </c>
      <c r="AU449" s="144" t="s">
        <v>83</v>
      </c>
      <c r="AV449" s="13" t="s">
        <v>77</v>
      </c>
      <c r="AW449" s="13" t="s">
        <v>31</v>
      </c>
      <c r="AX449" s="13" t="s">
        <v>70</v>
      </c>
      <c r="AY449" s="144" t="s">
        <v>128</v>
      </c>
    </row>
    <row r="450" spans="2:51" s="14" customFormat="1" ht="12">
      <c r="B450" s="148"/>
      <c r="C450" s="278"/>
      <c r="D450" s="273" t="s">
        <v>139</v>
      </c>
      <c r="E450" s="279" t="s">
        <v>3</v>
      </c>
      <c r="F450" s="280" t="s">
        <v>491</v>
      </c>
      <c r="G450" s="278"/>
      <c r="H450" s="281">
        <v>7.4</v>
      </c>
      <c r="I450" s="258"/>
      <c r="J450" s="278"/>
      <c r="K450" s="278"/>
      <c r="L450" s="148"/>
      <c r="M450" s="150"/>
      <c r="N450" s="151"/>
      <c r="O450" s="151"/>
      <c r="P450" s="151"/>
      <c r="Q450" s="151"/>
      <c r="R450" s="151"/>
      <c r="S450" s="151"/>
      <c r="T450" s="152"/>
      <c r="AT450" s="149" t="s">
        <v>139</v>
      </c>
      <c r="AU450" s="149" t="s">
        <v>83</v>
      </c>
      <c r="AV450" s="14" t="s">
        <v>83</v>
      </c>
      <c r="AW450" s="14" t="s">
        <v>31</v>
      </c>
      <c r="AX450" s="14" t="s">
        <v>70</v>
      </c>
      <c r="AY450" s="149" t="s">
        <v>128</v>
      </c>
    </row>
    <row r="451" spans="2:51" s="14" customFormat="1" ht="12">
      <c r="B451" s="148"/>
      <c r="C451" s="278"/>
      <c r="D451" s="273" t="s">
        <v>139</v>
      </c>
      <c r="E451" s="279" t="s">
        <v>3</v>
      </c>
      <c r="F451" s="280" t="s">
        <v>492</v>
      </c>
      <c r="G451" s="278"/>
      <c r="H451" s="281">
        <v>18.5</v>
      </c>
      <c r="I451" s="258"/>
      <c r="J451" s="278"/>
      <c r="K451" s="278"/>
      <c r="L451" s="148"/>
      <c r="M451" s="150"/>
      <c r="N451" s="151"/>
      <c r="O451" s="151"/>
      <c r="P451" s="151"/>
      <c r="Q451" s="151"/>
      <c r="R451" s="151"/>
      <c r="S451" s="151"/>
      <c r="T451" s="152"/>
      <c r="AT451" s="149" t="s">
        <v>139</v>
      </c>
      <c r="AU451" s="149" t="s">
        <v>83</v>
      </c>
      <c r="AV451" s="14" t="s">
        <v>83</v>
      </c>
      <c r="AW451" s="14" t="s">
        <v>31</v>
      </c>
      <c r="AX451" s="14" t="s">
        <v>70</v>
      </c>
      <c r="AY451" s="149" t="s">
        <v>128</v>
      </c>
    </row>
    <row r="452" spans="2:51" s="14" customFormat="1" ht="12">
      <c r="B452" s="148"/>
      <c r="C452" s="278"/>
      <c r="D452" s="273" t="s">
        <v>139</v>
      </c>
      <c r="E452" s="279" t="s">
        <v>3</v>
      </c>
      <c r="F452" s="280" t="s">
        <v>493</v>
      </c>
      <c r="G452" s="278"/>
      <c r="H452" s="281">
        <v>14.8</v>
      </c>
      <c r="I452" s="258"/>
      <c r="J452" s="278"/>
      <c r="K452" s="278"/>
      <c r="L452" s="148"/>
      <c r="M452" s="150"/>
      <c r="N452" s="151"/>
      <c r="O452" s="151"/>
      <c r="P452" s="151"/>
      <c r="Q452" s="151"/>
      <c r="R452" s="151"/>
      <c r="S452" s="151"/>
      <c r="T452" s="152"/>
      <c r="AT452" s="149" t="s">
        <v>139</v>
      </c>
      <c r="AU452" s="149" t="s">
        <v>83</v>
      </c>
      <c r="AV452" s="14" t="s">
        <v>83</v>
      </c>
      <c r="AW452" s="14" t="s">
        <v>31</v>
      </c>
      <c r="AX452" s="14" t="s">
        <v>70</v>
      </c>
      <c r="AY452" s="149" t="s">
        <v>128</v>
      </c>
    </row>
    <row r="453" spans="2:51" s="14" customFormat="1" ht="12">
      <c r="B453" s="148"/>
      <c r="C453" s="278"/>
      <c r="D453" s="273" t="s">
        <v>139</v>
      </c>
      <c r="E453" s="279" t="s">
        <v>3</v>
      </c>
      <c r="F453" s="280" t="s">
        <v>494</v>
      </c>
      <c r="G453" s="278"/>
      <c r="H453" s="281">
        <v>7.48</v>
      </c>
      <c r="I453" s="258"/>
      <c r="J453" s="278"/>
      <c r="K453" s="278"/>
      <c r="L453" s="148"/>
      <c r="M453" s="150"/>
      <c r="N453" s="151"/>
      <c r="O453" s="151"/>
      <c r="P453" s="151"/>
      <c r="Q453" s="151"/>
      <c r="R453" s="151"/>
      <c r="S453" s="151"/>
      <c r="T453" s="152"/>
      <c r="AT453" s="149" t="s">
        <v>139</v>
      </c>
      <c r="AU453" s="149" t="s">
        <v>83</v>
      </c>
      <c r="AV453" s="14" t="s">
        <v>83</v>
      </c>
      <c r="AW453" s="14" t="s">
        <v>31</v>
      </c>
      <c r="AX453" s="14" t="s">
        <v>70</v>
      </c>
      <c r="AY453" s="149" t="s">
        <v>128</v>
      </c>
    </row>
    <row r="454" spans="2:51" s="14" customFormat="1" ht="12">
      <c r="B454" s="148"/>
      <c r="C454" s="278"/>
      <c r="D454" s="273" t="s">
        <v>139</v>
      </c>
      <c r="E454" s="279" t="s">
        <v>3</v>
      </c>
      <c r="F454" s="280" t="s">
        <v>495</v>
      </c>
      <c r="G454" s="278"/>
      <c r="H454" s="281">
        <v>3.74</v>
      </c>
      <c r="I454" s="258"/>
      <c r="J454" s="278"/>
      <c r="K454" s="278"/>
      <c r="L454" s="148"/>
      <c r="M454" s="150"/>
      <c r="N454" s="151"/>
      <c r="O454" s="151"/>
      <c r="P454" s="151"/>
      <c r="Q454" s="151"/>
      <c r="R454" s="151"/>
      <c r="S454" s="151"/>
      <c r="T454" s="152"/>
      <c r="AT454" s="149" t="s">
        <v>139</v>
      </c>
      <c r="AU454" s="149" t="s">
        <v>83</v>
      </c>
      <c r="AV454" s="14" t="s">
        <v>83</v>
      </c>
      <c r="AW454" s="14" t="s">
        <v>31</v>
      </c>
      <c r="AX454" s="14" t="s">
        <v>70</v>
      </c>
      <c r="AY454" s="149" t="s">
        <v>128</v>
      </c>
    </row>
    <row r="455" spans="2:51" s="14" customFormat="1" ht="12">
      <c r="B455" s="148"/>
      <c r="C455" s="278"/>
      <c r="D455" s="273" t="s">
        <v>139</v>
      </c>
      <c r="E455" s="279" t="s">
        <v>3</v>
      </c>
      <c r="F455" s="280" t="s">
        <v>496</v>
      </c>
      <c r="G455" s="278"/>
      <c r="H455" s="281">
        <v>11.22</v>
      </c>
      <c r="I455" s="258"/>
      <c r="J455" s="278"/>
      <c r="K455" s="278"/>
      <c r="L455" s="148"/>
      <c r="M455" s="150"/>
      <c r="N455" s="151"/>
      <c r="O455" s="151"/>
      <c r="P455" s="151"/>
      <c r="Q455" s="151"/>
      <c r="R455" s="151"/>
      <c r="S455" s="151"/>
      <c r="T455" s="152"/>
      <c r="AT455" s="149" t="s">
        <v>139</v>
      </c>
      <c r="AU455" s="149" t="s">
        <v>83</v>
      </c>
      <c r="AV455" s="14" t="s">
        <v>83</v>
      </c>
      <c r="AW455" s="14" t="s">
        <v>31</v>
      </c>
      <c r="AX455" s="14" t="s">
        <v>70</v>
      </c>
      <c r="AY455" s="149" t="s">
        <v>128</v>
      </c>
    </row>
    <row r="456" spans="2:51" s="14" customFormat="1" ht="12">
      <c r="B456" s="148"/>
      <c r="C456" s="278"/>
      <c r="D456" s="273" t="s">
        <v>139</v>
      </c>
      <c r="E456" s="279" t="s">
        <v>3</v>
      </c>
      <c r="F456" s="280" t="s">
        <v>497</v>
      </c>
      <c r="G456" s="278"/>
      <c r="H456" s="281">
        <v>14.96</v>
      </c>
      <c r="I456" s="258"/>
      <c r="J456" s="278"/>
      <c r="K456" s="278"/>
      <c r="L456" s="148"/>
      <c r="M456" s="150"/>
      <c r="N456" s="151"/>
      <c r="O456" s="151"/>
      <c r="P456" s="151"/>
      <c r="Q456" s="151"/>
      <c r="R456" s="151"/>
      <c r="S456" s="151"/>
      <c r="T456" s="152"/>
      <c r="AT456" s="149" t="s">
        <v>139</v>
      </c>
      <c r="AU456" s="149" t="s">
        <v>83</v>
      </c>
      <c r="AV456" s="14" t="s">
        <v>83</v>
      </c>
      <c r="AW456" s="14" t="s">
        <v>31</v>
      </c>
      <c r="AX456" s="14" t="s">
        <v>70</v>
      </c>
      <c r="AY456" s="149" t="s">
        <v>128</v>
      </c>
    </row>
    <row r="457" spans="2:51" s="13" customFormat="1" ht="12">
      <c r="B457" s="143"/>
      <c r="C457" s="275"/>
      <c r="D457" s="273" t="s">
        <v>139</v>
      </c>
      <c r="E457" s="276" t="s">
        <v>3</v>
      </c>
      <c r="F457" s="277" t="s">
        <v>233</v>
      </c>
      <c r="G457" s="275"/>
      <c r="H457" s="276" t="s">
        <v>3</v>
      </c>
      <c r="I457" s="257"/>
      <c r="J457" s="275"/>
      <c r="K457" s="275"/>
      <c r="L457" s="143"/>
      <c r="M457" s="145"/>
      <c r="N457" s="146"/>
      <c r="O457" s="146"/>
      <c r="P457" s="146"/>
      <c r="Q457" s="146"/>
      <c r="R457" s="146"/>
      <c r="S457" s="146"/>
      <c r="T457" s="147"/>
      <c r="AT457" s="144" t="s">
        <v>139</v>
      </c>
      <c r="AU457" s="144" t="s">
        <v>83</v>
      </c>
      <c r="AV457" s="13" t="s">
        <v>77</v>
      </c>
      <c r="AW457" s="13" t="s">
        <v>31</v>
      </c>
      <c r="AX457" s="13" t="s">
        <v>70</v>
      </c>
      <c r="AY457" s="144" t="s">
        <v>128</v>
      </c>
    </row>
    <row r="458" spans="2:51" s="14" customFormat="1" ht="12">
      <c r="B458" s="148"/>
      <c r="C458" s="278"/>
      <c r="D458" s="273" t="s">
        <v>139</v>
      </c>
      <c r="E458" s="279" t="s">
        <v>3</v>
      </c>
      <c r="F458" s="280" t="s">
        <v>498</v>
      </c>
      <c r="G458" s="278"/>
      <c r="H458" s="281">
        <v>5.4</v>
      </c>
      <c r="I458" s="258"/>
      <c r="J458" s="278"/>
      <c r="K458" s="278"/>
      <c r="L458" s="148"/>
      <c r="M458" s="150"/>
      <c r="N458" s="151"/>
      <c r="O458" s="151"/>
      <c r="P458" s="151"/>
      <c r="Q458" s="151"/>
      <c r="R458" s="151"/>
      <c r="S458" s="151"/>
      <c r="T458" s="152"/>
      <c r="AT458" s="149" t="s">
        <v>139</v>
      </c>
      <c r="AU458" s="149" t="s">
        <v>83</v>
      </c>
      <c r="AV458" s="14" t="s">
        <v>83</v>
      </c>
      <c r="AW458" s="14" t="s">
        <v>31</v>
      </c>
      <c r="AX458" s="14" t="s">
        <v>70</v>
      </c>
      <c r="AY458" s="149" t="s">
        <v>128</v>
      </c>
    </row>
    <row r="459" spans="2:51" s="14" customFormat="1" ht="12">
      <c r="B459" s="148"/>
      <c r="C459" s="278"/>
      <c r="D459" s="273" t="s">
        <v>139</v>
      </c>
      <c r="E459" s="279" t="s">
        <v>3</v>
      </c>
      <c r="F459" s="280" t="s">
        <v>498</v>
      </c>
      <c r="G459" s="278"/>
      <c r="H459" s="281">
        <v>5.4</v>
      </c>
      <c r="I459" s="258"/>
      <c r="J459" s="278"/>
      <c r="K459" s="278"/>
      <c r="L459" s="148"/>
      <c r="M459" s="150"/>
      <c r="N459" s="151"/>
      <c r="O459" s="151"/>
      <c r="P459" s="151"/>
      <c r="Q459" s="151"/>
      <c r="R459" s="151"/>
      <c r="S459" s="151"/>
      <c r="T459" s="152"/>
      <c r="AT459" s="149" t="s">
        <v>139</v>
      </c>
      <c r="AU459" s="149" t="s">
        <v>83</v>
      </c>
      <c r="AV459" s="14" t="s">
        <v>83</v>
      </c>
      <c r="AW459" s="14" t="s">
        <v>31</v>
      </c>
      <c r="AX459" s="14" t="s">
        <v>70</v>
      </c>
      <c r="AY459" s="149" t="s">
        <v>128</v>
      </c>
    </row>
    <row r="460" spans="2:51" s="13" customFormat="1" ht="12">
      <c r="B460" s="143"/>
      <c r="C460" s="275"/>
      <c r="D460" s="273" t="s">
        <v>139</v>
      </c>
      <c r="E460" s="276" t="s">
        <v>3</v>
      </c>
      <c r="F460" s="277" t="s">
        <v>276</v>
      </c>
      <c r="G460" s="275"/>
      <c r="H460" s="276" t="s">
        <v>3</v>
      </c>
      <c r="I460" s="257"/>
      <c r="J460" s="275"/>
      <c r="K460" s="275"/>
      <c r="L460" s="143"/>
      <c r="M460" s="145"/>
      <c r="N460" s="146"/>
      <c r="O460" s="146"/>
      <c r="P460" s="146"/>
      <c r="Q460" s="146"/>
      <c r="R460" s="146"/>
      <c r="S460" s="146"/>
      <c r="T460" s="147"/>
      <c r="AT460" s="144" t="s">
        <v>139</v>
      </c>
      <c r="AU460" s="144" t="s">
        <v>83</v>
      </c>
      <c r="AV460" s="13" t="s">
        <v>77</v>
      </c>
      <c r="AW460" s="13" t="s">
        <v>31</v>
      </c>
      <c r="AX460" s="13" t="s">
        <v>70</v>
      </c>
      <c r="AY460" s="144" t="s">
        <v>128</v>
      </c>
    </row>
    <row r="461" spans="2:51" s="14" customFormat="1" ht="12">
      <c r="B461" s="148"/>
      <c r="C461" s="278"/>
      <c r="D461" s="273" t="s">
        <v>139</v>
      </c>
      <c r="E461" s="279" t="s">
        <v>3</v>
      </c>
      <c r="F461" s="280" t="s">
        <v>499</v>
      </c>
      <c r="G461" s="278"/>
      <c r="H461" s="281">
        <v>7.44</v>
      </c>
      <c r="I461" s="258"/>
      <c r="J461" s="278"/>
      <c r="K461" s="278"/>
      <c r="L461" s="148"/>
      <c r="M461" s="150"/>
      <c r="N461" s="151"/>
      <c r="O461" s="151"/>
      <c r="P461" s="151"/>
      <c r="Q461" s="151"/>
      <c r="R461" s="151"/>
      <c r="S461" s="151"/>
      <c r="T461" s="152"/>
      <c r="AT461" s="149" t="s">
        <v>139</v>
      </c>
      <c r="AU461" s="149" t="s">
        <v>83</v>
      </c>
      <c r="AV461" s="14" t="s">
        <v>83</v>
      </c>
      <c r="AW461" s="14" t="s">
        <v>31</v>
      </c>
      <c r="AX461" s="14" t="s">
        <v>70</v>
      </c>
      <c r="AY461" s="149" t="s">
        <v>128</v>
      </c>
    </row>
    <row r="462" spans="2:51" s="14" customFormat="1" ht="12">
      <c r="B462" s="148"/>
      <c r="C462" s="278"/>
      <c r="D462" s="273" t="s">
        <v>139</v>
      </c>
      <c r="E462" s="279" t="s">
        <v>3</v>
      </c>
      <c r="F462" s="280" t="s">
        <v>482</v>
      </c>
      <c r="G462" s="278"/>
      <c r="H462" s="281">
        <v>2.9</v>
      </c>
      <c r="I462" s="258"/>
      <c r="J462" s="278"/>
      <c r="K462" s="278"/>
      <c r="L462" s="148"/>
      <c r="M462" s="150"/>
      <c r="N462" s="151"/>
      <c r="O462" s="151"/>
      <c r="P462" s="151"/>
      <c r="Q462" s="151"/>
      <c r="R462" s="151"/>
      <c r="S462" s="151"/>
      <c r="T462" s="152"/>
      <c r="AT462" s="149" t="s">
        <v>139</v>
      </c>
      <c r="AU462" s="149" t="s">
        <v>83</v>
      </c>
      <c r="AV462" s="14" t="s">
        <v>83</v>
      </c>
      <c r="AW462" s="14" t="s">
        <v>31</v>
      </c>
      <c r="AX462" s="14" t="s">
        <v>70</v>
      </c>
      <c r="AY462" s="149" t="s">
        <v>128</v>
      </c>
    </row>
    <row r="463" spans="2:51" s="14" customFormat="1" ht="12">
      <c r="B463" s="148"/>
      <c r="C463" s="278"/>
      <c r="D463" s="273" t="s">
        <v>139</v>
      </c>
      <c r="E463" s="279" t="s">
        <v>3</v>
      </c>
      <c r="F463" s="280" t="s">
        <v>488</v>
      </c>
      <c r="G463" s="278"/>
      <c r="H463" s="281">
        <v>8.7</v>
      </c>
      <c r="I463" s="258"/>
      <c r="J463" s="278"/>
      <c r="K463" s="278"/>
      <c r="L463" s="148"/>
      <c r="M463" s="150"/>
      <c r="N463" s="151"/>
      <c r="O463" s="151"/>
      <c r="P463" s="151"/>
      <c r="Q463" s="151"/>
      <c r="R463" s="151"/>
      <c r="S463" s="151"/>
      <c r="T463" s="152"/>
      <c r="AT463" s="149" t="s">
        <v>139</v>
      </c>
      <c r="AU463" s="149" t="s">
        <v>83</v>
      </c>
      <c r="AV463" s="14" t="s">
        <v>83</v>
      </c>
      <c r="AW463" s="14" t="s">
        <v>31</v>
      </c>
      <c r="AX463" s="14" t="s">
        <v>70</v>
      </c>
      <c r="AY463" s="149" t="s">
        <v>128</v>
      </c>
    </row>
    <row r="464" spans="2:51" s="14" customFormat="1" ht="12">
      <c r="B464" s="148"/>
      <c r="C464" s="278"/>
      <c r="D464" s="273" t="s">
        <v>139</v>
      </c>
      <c r="E464" s="279" t="s">
        <v>3</v>
      </c>
      <c r="F464" s="280" t="s">
        <v>500</v>
      </c>
      <c r="G464" s="278"/>
      <c r="H464" s="281">
        <v>5.8</v>
      </c>
      <c r="I464" s="258"/>
      <c r="J464" s="278"/>
      <c r="K464" s="278"/>
      <c r="L464" s="148"/>
      <c r="M464" s="150"/>
      <c r="N464" s="151"/>
      <c r="O464" s="151"/>
      <c r="P464" s="151"/>
      <c r="Q464" s="151"/>
      <c r="R464" s="151"/>
      <c r="S464" s="151"/>
      <c r="T464" s="152"/>
      <c r="AT464" s="149" t="s">
        <v>139</v>
      </c>
      <c r="AU464" s="149" t="s">
        <v>83</v>
      </c>
      <c r="AV464" s="14" t="s">
        <v>83</v>
      </c>
      <c r="AW464" s="14" t="s">
        <v>31</v>
      </c>
      <c r="AX464" s="14" t="s">
        <v>70</v>
      </c>
      <c r="AY464" s="149" t="s">
        <v>128</v>
      </c>
    </row>
    <row r="465" spans="2:51" s="14" customFormat="1" ht="12">
      <c r="B465" s="148"/>
      <c r="C465" s="278"/>
      <c r="D465" s="273" t="s">
        <v>139</v>
      </c>
      <c r="E465" s="279" t="s">
        <v>3</v>
      </c>
      <c r="F465" s="280" t="s">
        <v>488</v>
      </c>
      <c r="G465" s="278"/>
      <c r="H465" s="281">
        <v>8.7</v>
      </c>
      <c r="I465" s="258"/>
      <c r="J465" s="278"/>
      <c r="K465" s="278"/>
      <c r="L465" s="148"/>
      <c r="M465" s="150"/>
      <c r="N465" s="151"/>
      <c r="O465" s="151"/>
      <c r="P465" s="151"/>
      <c r="Q465" s="151"/>
      <c r="R465" s="151"/>
      <c r="S465" s="151"/>
      <c r="T465" s="152"/>
      <c r="AT465" s="149" t="s">
        <v>139</v>
      </c>
      <c r="AU465" s="149" t="s">
        <v>83</v>
      </c>
      <c r="AV465" s="14" t="s">
        <v>83</v>
      </c>
      <c r="AW465" s="14" t="s">
        <v>31</v>
      </c>
      <c r="AX465" s="14" t="s">
        <v>70</v>
      </c>
      <c r="AY465" s="149" t="s">
        <v>128</v>
      </c>
    </row>
    <row r="466" spans="2:51" s="14" customFormat="1" ht="12">
      <c r="B466" s="148"/>
      <c r="C466" s="278"/>
      <c r="D466" s="273" t="s">
        <v>139</v>
      </c>
      <c r="E466" s="279" t="s">
        <v>3</v>
      </c>
      <c r="F466" s="280" t="s">
        <v>481</v>
      </c>
      <c r="G466" s="278"/>
      <c r="H466" s="281">
        <v>3.72</v>
      </c>
      <c r="I466" s="258"/>
      <c r="J466" s="278"/>
      <c r="K466" s="278"/>
      <c r="L466" s="148"/>
      <c r="M466" s="150"/>
      <c r="N466" s="151"/>
      <c r="O466" s="151"/>
      <c r="P466" s="151"/>
      <c r="Q466" s="151"/>
      <c r="R466" s="151"/>
      <c r="S466" s="151"/>
      <c r="T466" s="152"/>
      <c r="AT466" s="149" t="s">
        <v>139</v>
      </c>
      <c r="AU466" s="149" t="s">
        <v>83</v>
      </c>
      <c r="AV466" s="14" t="s">
        <v>83</v>
      </c>
      <c r="AW466" s="14" t="s">
        <v>31</v>
      </c>
      <c r="AX466" s="14" t="s">
        <v>70</v>
      </c>
      <c r="AY466" s="149" t="s">
        <v>128</v>
      </c>
    </row>
    <row r="467" spans="2:51" s="14" customFormat="1" ht="12">
      <c r="B467" s="148"/>
      <c r="C467" s="278"/>
      <c r="D467" s="273" t="s">
        <v>139</v>
      </c>
      <c r="E467" s="279" t="s">
        <v>3</v>
      </c>
      <c r="F467" s="280" t="s">
        <v>501</v>
      </c>
      <c r="G467" s="278"/>
      <c r="H467" s="281">
        <v>22.8</v>
      </c>
      <c r="I467" s="258"/>
      <c r="J467" s="278"/>
      <c r="K467" s="278"/>
      <c r="L467" s="148"/>
      <c r="M467" s="150"/>
      <c r="N467" s="151"/>
      <c r="O467" s="151"/>
      <c r="P467" s="151"/>
      <c r="Q467" s="151"/>
      <c r="R467" s="151"/>
      <c r="S467" s="151"/>
      <c r="T467" s="152"/>
      <c r="AT467" s="149" t="s">
        <v>139</v>
      </c>
      <c r="AU467" s="149" t="s">
        <v>83</v>
      </c>
      <c r="AV467" s="14" t="s">
        <v>83</v>
      </c>
      <c r="AW467" s="14" t="s">
        <v>31</v>
      </c>
      <c r="AX467" s="14" t="s">
        <v>70</v>
      </c>
      <c r="AY467" s="149" t="s">
        <v>128</v>
      </c>
    </row>
    <row r="468" spans="2:51" s="14" customFormat="1" ht="12">
      <c r="B468" s="148"/>
      <c r="C468" s="278"/>
      <c r="D468" s="273" t="s">
        <v>139</v>
      </c>
      <c r="E468" s="279" t="s">
        <v>3</v>
      </c>
      <c r="F468" s="280" t="s">
        <v>502</v>
      </c>
      <c r="G468" s="278"/>
      <c r="H468" s="281">
        <v>3.8</v>
      </c>
      <c r="I468" s="258"/>
      <c r="J468" s="278"/>
      <c r="K468" s="278"/>
      <c r="L468" s="148"/>
      <c r="M468" s="150"/>
      <c r="N468" s="151"/>
      <c r="O468" s="151"/>
      <c r="P468" s="151"/>
      <c r="Q468" s="151"/>
      <c r="R468" s="151"/>
      <c r="S468" s="151"/>
      <c r="T468" s="152"/>
      <c r="AT468" s="149" t="s">
        <v>139</v>
      </c>
      <c r="AU468" s="149" t="s">
        <v>83</v>
      </c>
      <c r="AV468" s="14" t="s">
        <v>83</v>
      </c>
      <c r="AW468" s="14" t="s">
        <v>31</v>
      </c>
      <c r="AX468" s="14" t="s">
        <v>70</v>
      </c>
      <c r="AY468" s="149" t="s">
        <v>128</v>
      </c>
    </row>
    <row r="469" spans="2:51" s="14" customFormat="1" ht="12">
      <c r="B469" s="148"/>
      <c r="C469" s="278"/>
      <c r="D469" s="273" t="s">
        <v>139</v>
      </c>
      <c r="E469" s="279" t="s">
        <v>3</v>
      </c>
      <c r="F469" s="280" t="s">
        <v>503</v>
      </c>
      <c r="G469" s="278"/>
      <c r="H469" s="281">
        <v>7.6</v>
      </c>
      <c r="I469" s="258"/>
      <c r="J469" s="278"/>
      <c r="K469" s="278"/>
      <c r="L469" s="148"/>
      <c r="M469" s="150"/>
      <c r="N469" s="151"/>
      <c r="O469" s="151"/>
      <c r="P469" s="151"/>
      <c r="Q469" s="151"/>
      <c r="R469" s="151"/>
      <c r="S469" s="151"/>
      <c r="T469" s="152"/>
      <c r="AT469" s="149" t="s">
        <v>139</v>
      </c>
      <c r="AU469" s="149" t="s">
        <v>83</v>
      </c>
      <c r="AV469" s="14" t="s">
        <v>83</v>
      </c>
      <c r="AW469" s="14" t="s">
        <v>31</v>
      </c>
      <c r="AX469" s="14" t="s">
        <v>70</v>
      </c>
      <c r="AY469" s="149" t="s">
        <v>128</v>
      </c>
    </row>
    <row r="470" spans="2:51" s="14" customFormat="1" ht="12">
      <c r="B470" s="148"/>
      <c r="C470" s="278"/>
      <c r="D470" s="273" t="s">
        <v>139</v>
      </c>
      <c r="E470" s="279" t="s">
        <v>3</v>
      </c>
      <c r="F470" s="280" t="s">
        <v>502</v>
      </c>
      <c r="G470" s="278"/>
      <c r="H470" s="281">
        <v>3.8</v>
      </c>
      <c r="I470" s="258"/>
      <c r="J470" s="278"/>
      <c r="K470" s="278"/>
      <c r="L470" s="148"/>
      <c r="M470" s="150"/>
      <c r="N470" s="151"/>
      <c r="O470" s="151"/>
      <c r="P470" s="151"/>
      <c r="Q470" s="151"/>
      <c r="R470" s="151"/>
      <c r="S470" s="151"/>
      <c r="T470" s="152"/>
      <c r="AT470" s="149" t="s">
        <v>139</v>
      </c>
      <c r="AU470" s="149" t="s">
        <v>83</v>
      </c>
      <c r="AV470" s="14" t="s">
        <v>83</v>
      </c>
      <c r="AW470" s="14" t="s">
        <v>31</v>
      </c>
      <c r="AX470" s="14" t="s">
        <v>70</v>
      </c>
      <c r="AY470" s="149" t="s">
        <v>128</v>
      </c>
    </row>
    <row r="471" spans="2:51" s="14" customFormat="1" ht="12">
      <c r="B471" s="148"/>
      <c r="C471" s="278"/>
      <c r="D471" s="273" t="s">
        <v>139</v>
      </c>
      <c r="E471" s="279" t="s">
        <v>3</v>
      </c>
      <c r="F471" s="280" t="s">
        <v>502</v>
      </c>
      <c r="G471" s="278"/>
      <c r="H471" s="281">
        <v>3.8</v>
      </c>
      <c r="I471" s="258"/>
      <c r="J471" s="278"/>
      <c r="K471" s="278"/>
      <c r="L471" s="148"/>
      <c r="M471" s="150"/>
      <c r="N471" s="151"/>
      <c r="O471" s="151"/>
      <c r="P471" s="151"/>
      <c r="Q471" s="151"/>
      <c r="R471" s="151"/>
      <c r="S471" s="151"/>
      <c r="T471" s="152"/>
      <c r="AT471" s="149" t="s">
        <v>139</v>
      </c>
      <c r="AU471" s="149" t="s">
        <v>83</v>
      </c>
      <c r="AV471" s="14" t="s">
        <v>83</v>
      </c>
      <c r="AW471" s="14" t="s">
        <v>31</v>
      </c>
      <c r="AX471" s="14" t="s">
        <v>70</v>
      </c>
      <c r="AY471" s="149" t="s">
        <v>128</v>
      </c>
    </row>
    <row r="472" spans="2:51" s="14" customFormat="1" ht="12">
      <c r="B472" s="148"/>
      <c r="C472" s="278"/>
      <c r="D472" s="273" t="s">
        <v>139</v>
      </c>
      <c r="E472" s="279" t="s">
        <v>3</v>
      </c>
      <c r="F472" s="280" t="s">
        <v>503</v>
      </c>
      <c r="G472" s="278"/>
      <c r="H472" s="281">
        <v>7.6</v>
      </c>
      <c r="I472" s="258"/>
      <c r="J472" s="278"/>
      <c r="K472" s="278"/>
      <c r="L472" s="148"/>
      <c r="M472" s="150"/>
      <c r="N472" s="151"/>
      <c r="O472" s="151"/>
      <c r="P472" s="151"/>
      <c r="Q472" s="151"/>
      <c r="R472" s="151"/>
      <c r="S472" s="151"/>
      <c r="T472" s="152"/>
      <c r="AT472" s="149" t="s">
        <v>139</v>
      </c>
      <c r="AU472" s="149" t="s">
        <v>83</v>
      </c>
      <c r="AV472" s="14" t="s">
        <v>83</v>
      </c>
      <c r="AW472" s="14" t="s">
        <v>31</v>
      </c>
      <c r="AX472" s="14" t="s">
        <v>70</v>
      </c>
      <c r="AY472" s="149" t="s">
        <v>128</v>
      </c>
    </row>
    <row r="473" spans="2:51" s="14" customFormat="1" ht="12">
      <c r="B473" s="148"/>
      <c r="C473" s="278"/>
      <c r="D473" s="273" t="s">
        <v>139</v>
      </c>
      <c r="E473" s="279" t="s">
        <v>3</v>
      </c>
      <c r="F473" s="280" t="s">
        <v>504</v>
      </c>
      <c r="G473" s="278"/>
      <c r="H473" s="281">
        <v>3.52</v>
      </c>
      <c r="I473" s="258"/>
      <c r="J473" s="278"/>
      <c r="K473" s="278"/>
      <c r="L473" s="148"/>
      <c r="M473" s="150"/>
      <c r="N473" s="151"/>
      <c r="O473" s="151"/>
      <c r="P473" s="151"/>
      <c r="Q473" s="151"/>
      <c r="R473" s="151"/>
      <c r="S473" s="151"/>
      <c r="T473" s="152"/>
      <c r="AT473" s="149" t="s">
        <v>139</v>
      </c>
      <c r="AU473" s="149" t="s">
        <v>83</v>
      </c>
      <c r="AV473" s="14" t="s">
        <v>83</v>
      </c>
      <c r="AW473" s="14" t="s">
        <v>31</v>
      </c>
      <c r="AX473" s="14" t="s">
        <v>70</v>
      </c>
      <c r="AY473" s="149" t="s">
        <v>128</v>
      </c>
    </row>
    <row r="474" spans="2:51" s="13" customFormat="1" ht="12">
      <c r="B474" s="143"/>
      <c r="C474" s="275"/>
      <c r="D474" s="273" t="s">
        <v>139</v>
      </c>
      <c r="E474" s="276" t="s">
        <v>3</v>
      </c>
      <c r="F474" s="277" t="s">
        <v>290</v>
      </c>
      <c r="G474" s="275"/>
      <c r="H474" s="276" t="s">
        <v>3</v>
      </c>
      <c r="I474" s="257"/>
      <c r="J474" s="275"/>
      <c r="K474" s="275"/>
      <c r="L474" s="143"/>
      <c r="M474" s="145"/>
      <c r="N474" s="146"/>
      <c r="O474" s="146"/>
      <c r="P474" s="146"/>
      <c r="Q474" s="146"/>
      <c r="R474" s="146"/>
      <c r="S474" s="146"/>
      <c r="T474" s="147"/>
      <c r="AT474" s="144" t="s">
        <v>139</v>
      </c>
      <c r="AU474" s="144" t="s">
        <v>83</v>
      </c>
      <c r="AV474" s="13" t="s">
        <v>77</v>
      </c>
      <c r="AW474" s="13" t="s">
        <v>31</v>
      </c>
      <c r="AX474" s="13" t="s">
        <v>70</v>
      </c>
      <c r="AY474" s="144" t="s">
        <v>128</v>
      </c>
    </row>
    <row r="475" spans="2:51" s="14" customFormat="1" ht="12">
      <c r="B475" s="148"/>
      <c r="C475" s="278"/>
      <c r="D475" s="273" t="s">
        <v>139</v>
      </c>
      <c r="E475" s="279" t="s">
        <v>3</v>
      </c>
      <c r="F475" s="280" t="s">
        <v>505</v>
      </c>
      <c r="G475" s="278"/>
      <c r="H475" s="281">
        <v>42.24</v>
      </c>
      <c r="I475" s="258"/>
      <c r="J475" s="278"/>
      <c r="K475" s="278"/>
      <c r="L475" s="148"/>
      <c r="M475" s="150"/>
      <c r="N475" s="151"/>
      <c r="O475" s="151"/>
      <c r="P475" s="151"/>
      <c r="Q475" s="151"/>
      <c r="R475" s="151"/>
      <c r="S475" s="151"/>
      <c r="T475" s="152"/>
      <c r="AT475" s="149" t="s">
        <v>139</v>
      </c>
      <c r="AU475" s="149" t="s">
        <v>83</v>
      </c>
      <c r="AV475" s="14" t="s">
        <v>83</v>
      </c>
      <c r="AW475" s="14" t="s">
        <v>31</v>
      </c>
      <c r="AX475" s="14" t="s">
        <v>70</v>
      </c>
      <c r="AY475" s="149" t="s">
        <v>128</v>
      </c>
    </row>
    <row r="476" spans="2:51" s="14" customFormat="1" ht="12">
      <c r="B476" s="148"/>
      <c r="C476" s="278"/>
      <c r="D476" s="273" t="s">
        <v>139</v>
      </c>
      <c r="E476" s="279" t="s">
        <v>3</v>
      </c>
      <c r="F476" s="280" t="s">
        <v>506</v>
      </c>
      <c r="G476" s="278"/>
      <c r="H476" s="281">
        <v>21.12</v>
      </c>
      <c r="I476" s="258"/>
      <c r="J476" s="278"/>
      <c r="K476" s="278"/>
      <c r="L476" s="148"/>
      <c r="M476" s="150"/>
      <c r="N476" s="151"/>
      <c r="O476" s="151"/>
      <c r="P476" s="151"/>
      <c r="Q476" s="151"/>
      <c r="R476" s="151"/>
      <c r="S476" s="151"/>
      <c r="T476" s="152"/>
      <c r="AT476" s="149" t="s">
        <v>139</v>
      </c>
      <c r="AU476" s="149" t="s">
        <v>83</v>
      </c>
      <c r="AV476" s="14" t="s">
        <v>83</v>
      </c>
      <c r="AW476" s="14" t="s">
        <v>31</v>
      </c>
      <c r="AX476" s="14" t="s">
        <v>70</v>
      </c>
      <c r="AY476" s="149" t="s">
        <v>128</v>
      </c>
    </row>
    <row r="477" spans="2:51" s="14" customFormat="1" ht="12">
      <c r="B477" s="148"/>
      <c r="C477" s="278"/>
      <c r="D477" s="273" t="s">
        <v>139</v>
      </c>
      <c r="E477" s="279" t="s">
        <v>3</v>
      </c>
      <c r="F477" s="280" t="s">
        <v>506</v>
      </c>
      <c r="G477" s="278"/>
      <c r="H477" s="281">
        <v>21.12</v>
      </c>
      <c r="I477" s="258"/>
      <c r="J477" s="278"/>
      <c r="K477" s="278"/>
      <c r="L477" s="148"/>
      <c r="M477" s="150"/>
      <c r="N477" s="151"/>
      <c r="O477" s="151"/>
      <c r="P477" s="151"/>
      <c r="Q477" s="151"/>
      <c r="R477" s="151"/>
      <c r="S477" s="151"/>
      <c r="T477" s="152"/>
      <c r="AT477" s="149" t="s">
        <v>139</v>
      </c>
      <c r="AU477" s="149" t="s">
        <v>83</v>
      </c>
      <c r="AV477" s="14" t="s">
        <v>83</v>
      </c>
      <c r="AW477" s="14" t="s">
        <v>31</v>
      </c>
      <c r="AX477" s="14" t="s">
        <v>70</v>
      </c>
      <c r="AY477" s="149" t="s">
        <v>128</v>
      </c>
    </row>
    <row r="478" spans="2:51" s="14" customFormat="1" ht="12">
      <c r="B478" s="148"/>
      <c r="C478" s="278"/>
      <c r="D478" s="273" t="s">
        <v>139</v>
      </c>
      <c r="E478" s="279" t="s">
        <v>3</v>
      </c>
      <c r="F478" s="280" t="s">
        <v>507</v>
      </c>
      <c r="G478" s="278"/>
      <c r="H478" s="281">
        <v>7.04</v>
      </c>
      <c r="I478" s="258"/>
      <c r="J478" s="278"/>
      <c r="K478" s="278"/>
      <c r="L478" s="148"/>
      <c r="M478" s="150"/>
      <c r="N478" s="151"/>
      <c r="O478" s="151"/>
      <c r="P478" s="151"/>
      <c r="Q478" s="151"/>
      <c r="R478" s="151"/>
      <c r="S478" s="151"/>
      <c r="T478" s="152"/>
      <c r="AT478" s="149" t="s">
        <v>139</v>
      </c>
      <c r="AU478" s="149" t="s">
        <v>83</v>
      </c>
      <c r="AV478" s="14" t="s">
        <v>83</v>
      </c>
      <c r="AW478" s="14" t="s">
        <v>31</v>
      </c>
      <c r="AX478" s="14" t="s">
        <v>70</v>
      </c>
      <c r="AY478" s="149" t="s">
        <v>128</v>
      </c>
    </row>
    <row r="479" spans="2:51" s="14" customFormat="1" ht="12">
      <c r="B479" s="148"/>
      <c r="C479" s="278"/>
      <c r="D479" s="273" t="s">
        <v>139</v>
      </c>
      <c r="E479" s="279" t="s">
        <v>3</v>
      </c>
      <c r="F479" s="280" t="s">
        <v>504</v>
      </c>
      <c r="G479" s="278"/>
      <c r="H479" s="281">
        <v>3.52</v>
      </c>
      <c r="I479" s="258"/>
      <c r="J479" s="278"/>
      <c r="K479" s="278"/>
      <c r="L479" s="148"/>
      <c r="M479" s="150"/>
      <c r="N479" s="151"/>
      <c r="O479" s="151"/>
      <c r="P479" s="151"/>
      <c r="Q479" s="151"/>
      <c r="R479" s="151"/>
      <c r="S479" s="151"/>
      <c r="T479" s="152"/>
      <c r="AT479" s="149" t="s">
        <v>139</v>
      </c>
      <c r="AU479" s="149" t="s">
        <v>83</v>
      </c>
      <c r="AV479" s="14" t="s">
        <v>83</v>
      </c>
      <c r="AW479" s="14" t="s">
        <v>31</v>
      </c>
      <c r="AX479" s="14" t="s">
        <v>70</v>
      </c>
      <c r="AY479" s="149" t="s">
        <v>128</v>
      </c>
    </row>
    <row r="480" spans="2:51" s="15" customFormat="1" ht="12">
      <c r="B480" s="153"/>
      <c r="C480" s="282"/>
      <c r="D480" s="273" t="s">
        <v>139</v>
      </c>
      <c r="E480" s="283" t="s">
        <v>3</v>
      </c>
      <c r="F480" s="284" t="s">
        <v>143</v>
      </c>
      <c r="G480" s="282"/>
      <c r="H480" s="285">
        <v>1278.9299999999998</v>
      </c>
      <c r="I480" s="259"/>
      <c r="J480" s="282"/>
      <c r="K480" s="282"/>
      <c r="L480" s="153"/>
      <c r="M480" s="155"/>
      <c r="N480" s="156"/>
      <c r="O480" s="156"/>
      <c r="P480" s="156"/>
      <c r="Q480" s="156"/>
      <c r="R480" s="156"/>
      <c r="S480" s="156"/>
      <c r="T480" s="157"/>
      <c r="AT480" s="154" t="s">
        <v>139</v>
      </c>
      <c r="AU480" s="154" t="s">
        <v>83</v>
      </c>
      <c r="AV480" s="15" t="s">
        <v>135</v>
      </c>
      <c r="AW480" s="15" t="s">
        <v>31</v>
      </c>
      <c r="AX480" s="15" t="s">
        <v>77</v>
      </c>
      <c r="AY480" s="154" t="s">
        <v>128</v>
      </c>
    </row>
    <row r="481" spans="1:65" s="2" customFormat="1" ht="16.5" customHeight="1">
      <c r="A481" s="30"/>
      <c r="B481" s="133"/>
      <c r="C481" s="286" t="s">
        <v>508</v>
      </c>
      <c r="D481" s="286" t="s">
        <v>202</v>
      </c>
      <c r="E481" s="287" t="s">
        <v>509</v>
      </c>
      <c r="F481" s="288" t="s">
        <v>510</v>
      </c>
      <c r="G481" s="289" t="s">
        <v>305</v>
      </c>
      <c r="H481" s="290">
        <v>50.4</v>
      </c>
      <c r="I481" s="297"/>
      <c r="J481" s="295">
        <f>ROUND(I481*H481,2)</f>
        <v>0</v>
      </c>
      <c r="K481" s="288" t="s">
        <v>134</v>
      </c>
      <c r="L481" s="158"/>
      <c r="M481" s="159" t="s">
        <v>3</v>
      </c>
      <c r="N481" s="160" t="s">
        <v>44</v>
      </c>
      <c r="O481" s="137">
        <v>0</v>
      </c>
      <c r="P481" s="137">
        <f>O481*H481</f>
        <v>0</v>
      </c>
      <c r="Q481" s="137">
        <v>0.0005</v>
      </c>
      <c r="R481" s="137">
        <f>Q481*H481</f>
        <v>0.0252</v>
      </c>
      <c r="S481" s="137">
        <v>0</v>
      </c>
      <c r="T481" s="138">
        <f>S481*H481</f>
        <v>0</v>
      </c>
      <c r="U481" s="30"/>
      <c r="V481" s="30"/>
      <c r="W481" s="30"/>
      <c r="X481" s="30"/>
      <c r="Y481" s="30"/>
      <c r="Z481" s="30"/>
      <c r="AA481" s="30"/>
      <c r="AB481" s="30"/>
      <c r="AC481" s="30"/>
      <c r="AD481" s="30"/>
      <c r="AE481" s="30"/>
      <c r="AR481" s="139" t="s">
        <v>174</v>
      </c>
      <c r="AT481" s="139" t="s">
        <v>202</v>
      </c>
      <c r="AU481" s="139" t="s">
        <v>83</v>
      </c>
      <c r="AY481" s="18" t="s">
        <v>128</v>
      </c>
      <c r="BE481" s="140">
        <f>IF(N481="základní",J481,0)</f>
        <v>0</v>
      </c>
      <c r="BF481" s="140">
        <f>IF(N481="snížená",J481,0)</f>
        <v>0</v>
      </c>
      <c r="BG481" s="140">
        <f>IF(N481="zákl. přenesená",J481,0)</f>
        <v>0</v>
      </c>
      <c r="BH481" s="140">
        <f>IF(N481="sníž. přenesená",J481,0)</f>
        <v>0</v>
      </c>
      <c r="BI481" s="140">
        <f>IF(N481="nulová",J481,0)</f>
        <v>0</v>
      </c>
      <c r="BJ481" s="18" t="s">
        <v>135</v>
      </c>
      <c r="BK481" s="140">
        <f>ROUND(I481*H481,2)</f>
        <v>0</v>
      </c>
      <c r="BL481" s="18" t="s">
        <v>135</v>
      </c>
      <c r="BM481" s="139" t="s">
        <v>511</v>
      </c>
    </row>
    <row r="482" spans="2:51" s="14" customFormat="1" ht="12">
      <c r="B482" s="148"/>
      <c r="C482" s="278"/>
      <c r="D482" s="273" t="s">
        <v>139</v>
      </c>
      <c r="E482" s="279" t="s">
        <v>3</v>
      </c>
      <c r="F482" s="280" t="s">
        <v>512</v>
      </c>
      <c r="G482" s="278"/>
      <c r="H482" s="281">
        <v>48</v>
      </c>
      <c r="I482" s="258"/>
      <c r="J482" s="278"/>
      <c r="K482" s="278"/>
      <c r="L482" s="148"/>
      <c r="M482" s="150"/>
      <c r="N482" s="151"/>
      <c r="O482" s="151"/>
      <c r="P482" s="151"/>
      <c r="Q482" s="151"/>
      <c r="R482" s="151"/>
      <c r="S482" s="151"/>
      <c r="T482" s="152"/>
      <c r="AT482" s="149" t="s">
        <v>139</v>
      </c>
      <c r="AU482" s="149" t="s">
        <v>83</v>
      </c>
      <c r="AV482" s="14" t="s">
        <v>83</v>
      </c>
      <c r="AW482" s="14" t="s">
        <v>31</v>
      </c>
      <c r="AX482" s="14" t="s">
        <v>70</v>
      </c>
      <c r="AY482" s="149" t="s">
        <v>128</v>
      </c>
    </row>
    <row r="483" spans="2:51" s="15" customFormat="1" ht="12">
      <c r="B483" s="153"/>
      <c r="C483" s="282"/>
      <c r="D483" s="273" t="s">
        <v>139</v>
      </c>
      <c r="E483" s="283" t="s">
        <v>3</v>
      </c>
      <c r="F483" s="284" t="s">
        <v>143</v>
      </c>
      <c r="G483" s="282"/>
      <c r="H483" s="285">
        <v>48</v>
      </c>
      <c r="I483" s="259"/>
      <c r="J483" s="282"/>
      <c r="K483" s="282"/>
      <c r="L483" s="153"/>
      <c r="M483" s="155"/>
      <c r="N483" s="156"/>
      <c r="O483" s="156"/>
      <c r="P483" s="156"/>
      <c r="Q483" s="156"/>
      <c r="R483" s="156"/>
      <c r="S483" s="156"/>
      <c r="T483" s="157"/>
      <c r="AT483" s="154" t="s">
        <v>139</v>
      </c>
      <c r="AU483" s="154" t="s">
        <v>83</v>
      </c>
      <c r="AV483" s="15" t="s">
        <v>135</v>
      </c>
      <c r="AW483" s="15" t="s">
        <v>31</v>
      </c>
      <c r="AX483" s="15" t="s">
        <v>70</v>
      </c>
      <c r="AY483" s="154" t="s">
        <v>128</v>
      </c>
    </row>
    <row r="484" spans="2:51" s="14" customFormat="1" ht="12">
      <c r="B484" s="148"/>
      <c r="C484" s="278"/>
      <c r="D484" s="273" t="s">
        <v>139</v>
      </c>
      <c r="E484" s="279" t="s">
        <v>3</v>
      </c>
      <c r="F484" s="280" t="s">
        <v>513</v>
      </c>
      <c r="G484" s="278"/>
      <c r="H484" s="281">
        <v>50.4</v>
      </c>
      <c r="I484" s="258"/>
      <c r="J484" s="278"/>
      <c r="K484" s="278"/>
      <c r="L484" s="148"/>
      <c r="M484" s="150"/>
      <c r="N484" s="151"/>
      <c r="O484" s="151"/>
      <c r="P484" s="151"/>
      <c r="Q484" s="151"/>
      <c r="R484" s="151"/>
      <c r="S484" s="151"/>
      <c r="T484" s="152"/>
      <c r="AT484" s="149" t="s">
        <v>139</v>
      </c>
      <c r="AU484" s="149" t="s">
        <v>83</v>
      </c>
      <c r="AV484" s="14" t="s">
        <v>83</v>
      </c>
      <c r="AW484" s="14" t="s">
        <v>31</v>
      </c>
      <c r="AX484" s="14" t="s">
        <v>77</v>
      </c>
      <c r="AY484" s="149" t="s">
        <v>128</v>
      </c>
    </row>
    <row r="485" spans="1:65" s="2" customFormat="1" ht="16.5" customHeight="1">
      <c r="A485" s="30"/>
      <c r="B485" s="133"/>
      <c r="C485" s="286" t="s">
        <v>514</v>
      </c>
      <c r="D485" s="286" t="s">
        <v>202</v>
      </c>
      <c r="E485" s="287" t="s">
        <v>515</v>
      </c>
      <c r="F485" s="288" t="s">
        <v>516</v>
      </c>
      <c r="G485" s="289" t="s">
        <v>305</v>
      </c>
      <c r="H485" s="290">
        <v>131.906</v>
      </c>
      <c r="I485" s="297"/>
      <c r="J485" s="295">
        <f>ROUND(I485*H485,2)</f>
        <v>0</v>
      </c>
      <c r="K485" s="288" t="s">
        <v>134</v>
      </c>
      <c r="L485" s="158"/>
      <c r="M485" s="159" t="s">
        <v>3</v>
      </c>
      <c r="N485" s="160" t="s">
        <v>44</v>
      </c>
      <c r="O485" s="137">
        <v>0</v>
      </c>
      <c r="P485" s="137">
        <f>O485*H485</f>
        <v>0</v>
      </c>
      <c r="Q485" s="137">
        <v>0.0003</v>
      </c>
      <c r="R485" s="137">
        <f>Q485*H485</f>
        <v>0.0395718</v>
      </c>
      <c r="S485" s="137">
        <v>0</v>
      </c>
      <c r="T485" s="138">
        <f>S485*H485</f>
        <v>0</v>
      </c>
      <c r="U485" s="30"/>
      <c r="V485" s="30"/>
      <c r="W485" s="30"/>
      <c r="X485" s="30"/>
      <c r="Y485" s="30"/>
      <c r="Z485" s="30"/>
      <c r="AA485" s="30"/>
      <c r="AB485" s="30"/>
      <c r="AC485" s="30"/>
      <c r="AD485" s="30"/>
      <c r="AE485" s="30"/>
      <c r="AR485" s="139" t="s">
        <v>174</v>
      </c>
      <c r="AT485" s="139" t="s">
        <v>202</v>
      </c>
      <c r="AU485" s="139" t="s">
        <v>83</v>
      </c>
      <c r="AY485" s="18" t="s">
        <v>128</v>
      </c>
      <c r="BE485" s="140">
        <f>IF(N485="základní",J485,0)</f>
        <v>0</v>
      </c>
      <c r="BF485" s="140">
        <f>IF(N485="snížená",J485,0)</f>
        <v>0</v>
      </c>
      <c r="BG485" s="140">
        <f>IF(N485="zákl. přenesená",J485,0)</f>
        <v>0</v>
      </c>
      <c r="BH485" s="140">
        <f>IF(N485="sníž. přenesená",J485,0)</f>
        <v>0</v>
      </c>
      <c r="BI485" s="140">
        <f>IF(N485="nulová",J485,0)</f>
        <v>0</v>
      </c>
      <c r="BJ485" s="18" t="s">
        <v>135</v>
      </c>
      <c r="BK485" s="140">
        <f>ROUND(I485*H485,2)</f>
        <v>0</v>
      </c>
      <c r="BL485" s="18" t="s">
        <v>135</v>
      </c>
      <c r="BM485" s="139" t="s">
        <v>517</v>
      </c>
    </row>
    <row r="486" spans="2:51" s="13" customFormat="1" ht="12">
      <c r="B486" s="143"/>
      <c r="C486" s="275"/>
      <c r="D486" s="273" t="s">
        <v>139</v>
      </c>
      <c r="E486" s="276" t="s">
        <v>3</v>
      </c>
      <c r="F486" s="277" t="s">
        <v>266</v>
      </c>
      <c r="G486" s="275"/>
      <c r="H486" s="276" t="s">
        <v>3</v>
      </c>
      <c r="I486" s="257"/>
      <c r="J486" s="275"/>
      <c r="K486" s="275"/>
      <c r="L486" s="143"/>
      <c r="M486" s="145"/>
      <c r="N486" s="146"/>
      <c r="O486" s="146"/>
      <c r="P486" s="146"/>
      <c r="Q486" s="146"/>
      <c r="R486" s="146"/>
      <c r="S486" s="146"/>
      <c r="T486" s="147"/>
      <c r="AT486" s="144" t="s">
        <v>139</v>
      </c>
      <c r="AU486" s="144" t="s">
        <v>83</v>
      </c>
      <c r="AV486" s="13" t="s">
        <v>77</v>
      </c>
      <c r="AW486" s="13" t="s">
        <v>31</v>
      </c>
      <c r="AX486" s="13" t="s">
        <v>70</v>
      </c>
      <c r="AY486" s="144" t="s">
        <v>128</v>
      </c>
    </row>
    <row r="487" spans="2:51" s="14" customFormat="1" ht="12">
      <c r="B487" s="148"/>
      <c r="C487" s="278"/>
      <c r="D487" s="273" t="s">
        <v>139</v>
      </c>
      <c r="E487" s="279" t="s">
        <v>3</v>
      </c>
      <c r="F487" s="280" t="s">
        <v>518</v>
      </c>
      <c r="G487" s="278"/>
      <c r="H487" s="281">
        <v>3.45</v>
      </c>
      <c r="I487" s="258"/>
      <c r="J487" s="278"/>
      <c r="K487" s="278"/>
      <c r="L487" s="148"/>
      <c r="M487" s="150"/>
      <c r="N487" s="151"/>
      <c r="O487" s="151"/>
      <c r="P487" s="151"/>
      <c r="Q487" s="151"/>
      <c r="R487" s="151"/>
      <c r="S487" s="151"/>
      <c r="T487" s="152"/>
      <c r="AT487" s="149" t="s">
        <v>139</v>
      </c>
      <c r="AU487" s="149" t="s">
        <v>83</v>
      </c>
      <c r="AV487" s="14" t="s">
        <v>83</v>
      </c>
      <c r="AW487" s="14" t="s">
        <v>31</v>
      </c>
      <c r="AX487" s="14" t="s">
        <v>70</v>
      </c>
      <c r="AY487" s="149" t="s">
        <v>128</v>
      </c>
    </row>
    <row r="488" spans="2:51" s="14" customFormat="1" ht="12">
      <c r="B488" s="148"/>
      <c r="C488" s="278"/>
      <c r="D488" s="273" t="s">
        <v>139</v>
      </c>
      <c r="E488" s="279" t="s">
        <v>3</v>
      </c>
      <c r="F488" s="280" t="s">
        <v>519</v>
      </c>
      <c r="G488" s="278"/>
      <c r="H488" s="281">
        <v>3.3</v>
      </c>
      <c r="I488" s="258"/>
      <c r="J488" s="278"/>
      <c r="K488" s="278"/>
      <c r="L488" s="148"/>
      <c r="M488" s="150"/>
      <c r="N488" s="151"/>
      <c r="O488" s="151"/>
      <c r="P488" s="151"/>
      <c r="Q488" s="151"/>
      <c r="R488" s="151"/>
      <c r="S488" s="151"/>
      <c r="T488" s="152"/>
      <c r="AT488" s="149" t="s">
        <v>139</v>
      </c>
      <c r="AU488" s="149" t="s">
        <v>83</v>
      </c>
      <c r="AV488" s="14" t="s">
        <v>83</v>
      </c>
      <c r="AW488" s="14" t="s">
        <v>31</v>
      </c>
      <c r="AX488" s="14" t="s">
        <v>70</v>
      </c>
      <c r="AY488" s="149" t="s">
        <v>128</v>
      </c>
    </row>
    <row r="489" spans="2:51" s="14" customFormat="1" ht="12">
      <c r="B489" s="148"/>
      <c r="C489" s="278"/>
      <c r="D489" s="273" t="s">
        <v>139</v>
      </c>
      <c r="E489" s="279" t="s">
        <v>3</v>
      </c>
      <c r="F489" s="280" t="s">
        <v>520</v>
      </c>
      <c r="G489" s="278"/>
      <c r="H489" s="281">
        <v>1.16</v>
      </c>
      <c r="I489" s="258"/>
      <c r="J489" s="278"/>
      <c r="K489" s="278"/>
      <c r="L489" s="148"/>
      <c r="M489" s="150"/>
      <c r="N489" s="151"/>
      <c r="O489" s="151"/>
      <c r="P489" s="151"/>
      <c r="Q489" s="151"/>
      <c r="R489" s="151"/>
      <c r="S489" s="151"/>
      <c r="T489" s="152"/>
      <c r="AT489" s="149" t="s">
        <v>139</v>
      </c>
      <c r="AU489" s="149" t="s">
        <v>83</v>
      </c>
      <c r="AV489" s="14" t="s">
        <v>83</v>
      </c>
      <c r="AW489" s="14" t="s">
        <v>31</v>
      </c>
      <c r="AX489" s="14" t="s">
        <v>70</v>
      </c>
      <c r="AY489" s="149" t="s">
        <v>128</v>
      </c>
    </row>
    <row r="490" spans="2:51" s="14" customFormat="1" ht="12">
      <c r="B490" s="148"/>
      <c r="C490" s="278"/>
      <c r="D490" s="273" t="s">
        <v>139</v>
      </c>
      <c r="E490" s="279" t="s">
        <v>3</v>
      </c>
      <c r="F490" s="280" t="s">
        <v>521</v>
      </c>
      <c r="G490" s="278"/>
      <c r="H490" s="281">
        <v>4.68</v>
      </c>
      <c r="I490" s="258"/>
      <c r="J490" s="278"/>
      <c r="K490" s="278"/>
      <c r="L490" s="148"/>
      <c r="M490" s="150"/>
      <c r="N490" s="151"/>
      <c r="O490" s="151"/>
      <c r="P490" s="151"/>
      <c r="Q490" s="151"/>
      <c r="R490" s="151"/>
      <c r="S490" s="151"/>
      <c r="T490" s="152"/>
      <c r="AT490" s="149" t="s">
        <v>139</v>
      </c>
      <c r="AU490" s="149" t="s">
        <v>83</v>
      </c>
      <c r="AV490" s="14" t="s">
        <v>83</v>
      </c>
      <c r="AW490" s="14" t="s">
        <v>31</v>
      </c>
      <c r="AX490" s="14" t="s">
        <v>70</v>
      </c>
      <c r="AY490" s="149" t="s">
        <v>128</v>
      </c>
    </row>
    <row r="491" spans="2:51" s="14" customFormat="1" ht="12">
      <c r="B491" s="148"/>
      <c r="C491" s="278"/>
      <c r="D491" s="273" t="s">
        <v>139</v>
      </c>
      <c r="E491" s="279" t="s">
        <v>3</v>
      </c>
      <c r="F491" s="280" t="s">
        <v>522</v>
      </c>
      <c r="G491" s="278"/>
      <c r="H491" s="281">
        <v>1.2</v>
      </c>
      <c r="I491" s="258"/>
      <c r="J491" s="278"/>
      <c r="K491" s="278"/>
      <c r="L491" s="148"/>
      <c r="M491" s="150"/>
      <c r="N491" s="151"/>
      <c r="O491" s="151"/>
      <c r="P491" s="151"/>
      <c r="Q491" s="151"/>
      <c r="R491" s="151"/>
      <c r="S491" s="151"/>
      <c r="T491" s="152"/>
      <c r="AT491" s="149" t="s">
        <v>139</v>
      </c>
      <c r="AU491" s="149" t="s">
        <v>83</v>
      </c>
      <c r="AV491" s="14" t="s">
        <v>83</v>
      </c>
      <c r="AW491" s="14" t="s">
        <v>31</v>
      </c>
      <c r="AX491" s="14" t="s">
        <v>70</v>
      </c>
      <c r="AY491" s="149" t="s">
        <v>128</v>
      </c>
    </row>
    <row r="492" spans="2:51" s="14" customFormat="1" ht="12">
      <c r="B492" s="148"/>
      <c r="C492" s="278"/>
      <c r="D492" s="273" t="s">
        <v>139</v>
      </c>
      <c r="E492" s="279" t="s">
        <v>3</v>
      </c>
      <c r="F492" s="280" t="s">
        <v>523</v>
      </c>
      <c r="G492" s="278"/>
      <c r="H492" s="281">
        <v>1.68</v>
      </c>
      <c r="I492" s="258"/>
      <c r="J492" s="278"/>
      <c r="K492" s="278"/>
      <c r="L492" s="148"/>
      <c r="M492" s="150"/>
      <c r="N492" s="151"/>
      <c r="O492" s="151"/>
      <c r="P492" s="151"/>
      <c r="Q492" s="151"/>
      <c r="R492" s="151"/>
      <c r="S492" s="151"/>
      <c r="T492" s="152"/>
      <c r="AT492" s="149" t="s">
        <v>139</v>
      </c>
      <c r="AU492" s="149" t="s">
        <v>83</v>
      </c>
      <c r="AV492" s="14" t="s">
        <v>83</v>
      </c>
      <c r="AW492" s="14" t="s">
        <v>31</v>
      </c>
      <c r="AX492" s="14" t="s">
        <v>70</v>
      </c>
      <c r="AY492" s="149" t="s">
        <v>128</v>
      </c>
    </row>
    <row r="493" spans="2:51" s="14" customFormat="1" ht="12">
      <c r="B493" s="148"/>
      <c r="C493" s="278"/>
      <c r="D493" s="273" t="s">
        <v>139</v>
      </c>
      <c r="E493" s="279" t="s">
        <v>3</v>
      </c>
      <c r="F493" s="280" t="s">
        <v>524</v>
      </c>
      <c r="G493" s="278"/>
      <c r="H493" s="281">
        <v>0.6</v>
      </c>
      <c r="I493" s="258"/>
      <c r="J493" s="278"/>
      <c r="K493" s="278"/>
      <c r="L493" s="148"/>
      <c r="M493" s="150"/>
      <c r="N493" s="151"/>
      <c r="O493" s="151"/>
      <c r="P493" s="151"/>
      <c r="Q493" s="151"/>
      <c r="R493" s="151"/>
      <c r="S493" s="151"/>
      <c r="T493" s="152"/>
      <c r="AT493" s="149" t="s">
        <v>139</v>
      </c>
      <c r="AU493" s="149" t="s">
        <v>83</v>
      </c>
      <c r="AV493" s="14" t="s">
        <v>83</v>
      </c>
      <c r="AW493" s="14" t="s">
        <v>31</v>
      </c>
      <c r="AX493" s="14" t="s">
        <v>70</v>
      </c>
      <c r="AY493" s="149" t="s">
        <v>128</v>
      </c>
    </row>
    <row r="494" spans="2:51" s="14" customFormat="1" ht="12">
      <c r="B494" s="148"/>
      <c r="C494" s="278"/>
      <c r="D494" s="273" t="s">
        <v>139</v>
      </c>
      <c r="E494" s="279" t="s">
        <v>3</v>
      </c>
      <c r="F494" s="280" t="s">
        <v>524</v>
      </c>
      <c r="G494" s="278"/>
      <c r="H494" s="281">
        <v>0.6</v>
      </c>
      <c r="I494" s="258"/>
      <c r="J494" s="278"/>
      <c r="K494" s="278"/>
      <c r="L494" s="148"/>
      <c r="M494" s="150"/>
      <c r="N494" s="151"/>
      <c r="O494" s="151"/>
      <c r="P494" s="151"/>
      <c r="Q494" s="151"/>
      <c r="R494" s="151"/>
      <c r="S494" s="151"/>
      <c r="T494" s="152"/>
      <c r="AT494" s="149" t="s">
        <v>139</v>
      </c>
      <c r="AU494" s="149" t="s">
        <v>83</v>
      </c>
      <c r="AV494" s="14" t="s">
        <v>83</v>
      </c>
      <c r="AW494" s="14" t="s">
        <v>31</v>
      </c>
      <c r="AX494" s="14" t="s">
        <v>70</v>
      </c>
      <c r="AY494" s="149" t="s">
        <v>128</v>
      </c>
    </row>
    <row r="495" spans="2:51" s="14" customFormat="1" ht="12">
      <c r="B495" s="148"/>
      <c r="C495" s="278"/>
      <c r="D495" s="273" t="s">
        <v>139</v>
      </c>
      <c r="E495" s="279" t="s">
        <v>3</v>
      </c>
      <c r="F495" s="280" t="s">
        <v>525</v>
      </c>
      <c r="G495" s="278"/>
      <c r="H495" s="281">
        <v>3.24</v>
      </c>
      <c r="I495" s="258"/>
      <c r="J495" s="278"/>
      <c r="K495" s="278"/>
      <c r="L495" s="148"/>
      <c r="M495" s="150"/>
      <c r="N495" s="151"/>
      <c r="O495" s="151"/>
      <c r="P495" s="151"/>
      <c r="Q495" s="151"/>
      <c r="R495" s="151"/>
      <c r="S495" s="151"/>
      <c r="T495" s="152"/>
      <c r="AT495" s="149" t="s">
        <v>139</v>
      </c>
      <c r="AU495" s="149" t="s">
        <v>83</v>
      </c>
      <c r="AV495" s="14" t="s">
        <v>83</v>
      </c>
      <c r="AW495" s="14" t="s">
        <v>31</v>
      </c>
      <c r="AX495" s="14" t="s">
        <v>70</v>
      </c>
      <c r="AY495" s="149" t="s">
        <v>128</v>
      </c>
    </row>
    <row r="496" spans="2:51" s="14" customFormat="1" ht="12">
      <c r="B496" s="148"/>
      <c r="C496" s="278"/>
      <c r="D496" s="273" t="s">
        <v>139</v>
      </c>
      <c r="E496" s="279" t="s">
        <v>3</v>
      </c>
      <c r="F496" s="280" t="s">
        <v>526</v>
      </c>
      <c r="G496" s="278"/>
      <c r="H496" s="281">
        <v>2.32</v>
      </c>
      <c r="I496" s="258"/>
      <c r="J496" s="278"/>
      <c r="K496" s="278"/>
      <c r="L496" s="148"/>
      <c r="M496" s="150"/>
      <c r="N496" s="151"/>
      <c r="O496" s="151"/>
      <c r="P496" s="151"/>
      <c r="Q496" s="151"/>
      <c r="R496" s="151"/>
      <c r="S496" s="151"/>
      <c r="T496" s="152"/>
      <c r="AT496" s="149" t="s">
        <v>139</v>
      </c>
      <c r="AU496" s="149" t="s">
        <v>83</v>
      </c>
      <c r="AV496" s="14" t="s">
        <v>83</v>
      </c>
      <c r="AW496" s="14" t="s">
        <v>31</v>
      </c>
      <c r="AX496" s="14" t="s">
        <v>70</v>
      </c>
      <c r="AY496" s="149" t="s">
        <v>128</v>
      </c>
    </row>
    <row r="497" spans="2:51" s="14" customFormat="1" ht="12">
      <c r="B497" s="148"/>
      <c r="C497" s="278"/>
      <c r="D497" s="273" t="s">
        <v>139</v>
      </c>
      <c r="E497" s="279" t="s">
        <v>3</v>
      </c>
      <c r="F497" s="280" t="s">
        <v>520</v>
      </c>
      <c r="G497" s="278"/>
      <c r="H497" s="281">
        <v>1.16</v>
      </c>
      <c r="I497" s="258"/>
      <c r="J497" s="278"/>
      <c r="K497" s="278"/>
      <c r="L497" s="148"/>
      <c r="M497" s="150"/>
      <c r="N497" s="151"/>
      <c r="O497" s="151"/>
      <c r="P497" s="151"/>
      <c r="Q497" s="151"/>
      <c r="R497" s="151"/>
      <c r="S497" s="151"/>
      <c r="T497" s="152"/>
      <c r="AT497" s="149" t="s">
        <v>139</v>
      </c>
      <c r="AU497" s="149" t="s">
        <v>83</v>
      </c>
      <c r="AV497" s="14" t="s">
        <v>83</v>
      </c>
      <c r="AW497" s="14" t="s">
        <v>31</v>
      </c>
      <c r="AX497" s="14" t="s">
        <v>70</v>
      </c>
      <c r="AY497" s="149" t="s">
        <v>128</v>
      </c>
    </row>
    <row r="498" spans="2:51" s="14" customFormat="1" ht="12">
      <c r="B498" s="148"/>
      <c r="C498" s="278"/>
      <c r="D498" s="273" t="s">
        <v>139</v>
      </c>
      <c r="E498" s="279" t="s">
        <v>3</v>
      </c>
      <c r="F498" s="280" t="s">
        <v>527</v>
      </c>
      <c r="G498" s="278"/>
      <c r="H498" s="281">
        <v>1.12</v>
      </c>
      <c r="I498" s="258"/>
      <c r="J498" s="278"/>
      <c r="K498" s="278"/>
      <c r="L498" s="148"/>
      <c r="M498" s="150"/>
      <c r="N498" s="151"/>
      <c r="O498" s="151"/>
      <c r="P498" s="151"/>
      <c r="Q498" s="151"/>
      <c r="R498" s="151"/>
      <c r="S498" s="151"/>
      <c r="T498" s="152"/>
      <c r="AT498" s="149" t="s">
        <v>139</v>
      </c>
      <c r="AU498" s="149" t="s">
        <v>83</v>
      </c>
      <c r="AV498" s="14" t="s">
        <v>83</v>
      </c>
      <c r="AW498" s="14" t="s">
        <v>31</v>
      </c>
      <c r="AX498" s="14" t="s">
        <v>70</v>
      </c>
      <c r="AY498" s="149" t="s">
        <v>128</v>
      </c>
    </row>
    <row r="499" spans="2:51" s="14" customFormat="1" ht="12">
      <c r="B499" s="148"/>
      <c r="C499" s="278"/>
      <c r="D499" s="273" t="s">
        <v>139</v>
      </c>
      <c r="E499" s="279" t="s">
        <v>3</v>
      </c>
      <c r="F499" s="280" t="s">
        <v>528</v>
      </c>
      <c r="G499" s="278"/>
      <c r="H499" s="281">
        <v>5.85</v>
      </c>
      <c r="I499" s="258"/>
      <c r="J499" s="278"/>
      <c r="K499" s="278"/>
      <c r="L499" s="148"/>
      <c r="M499" s="150"/>
      <c r="N499" s="151"/>
      <c r="O499" s="151"/>
      <c r="P499" s="151"/>
      <c r="Q499" s="151"/>
      <c r="R499" s="151"/>
      <c r="S499" s="151"/>
      <c r="T499" s="152"/>
      <c r="AT499" s="149" t="s">
        <v>139</v>
      </c>
      <c r="AU499" s="149" t="s">
        <v>83</v>
      </c>
      <c r="AV499" s="14" t="s">
        <v>83</v>
      </c>
      <c r="AW499" s="14" t="s">
        <v>31</v>
      </c>
      <c r="AX499" s="14" t="s">
        <v>70</v>
      </c>
      <c r="AY499" s="149" t="s">
        <v>128</v>
      </c>
    </row>
    <row r="500" spans="2:51" s="14" customFormat="1" ht="12">
      <c r="B500" s="148"/>
      <c r="C500" s="278"/>
      <c r="D500" s="273" t="s">
        <v>139</v>
      </c>
      <c r="E500" s="279" t="s">
        <v>3</v>
      </c>
      <c r="F500" s="280" t="s">
        <v>529</v>
      </c>
      <c r="G500" s="278"/>
      <c r="H500" s="281">
        <v>4.56</v>
      </c>
      <c r="I500" s="258"/>
      <c r="J500" s="278"/>
      <c r="K500" s="278"/>
      <c r="L500" s="148"/>
      <c r="M500" s="150"/>
      <c r="N500" s="151"/>
      <c r="O500" s="151"/>
      <c r="P500" s="151"/>
      <c r="Q500" s="151"/>
      <c r="R500" s="151"/>
      <c r="S500" s="151"/>
      <c r="T500" s="152"/>
      <c r="AT500" s="149" t="s">
        <v>139</v>
      </c>
      <c r="AU500" s="149" t="s">
        <v>83</v>
      </c>
      <c r="AV500" s="14" t="s">
        <v>83</v>
      </c>
      <c r="AW500" s="14" t="s">
        <v>31</v>
      </c>
      <c r="AX500" s="14" t="s">
        <v>70</v>
      </c>
      <c r="AY500" s="149" t="s">
        <v>128</v>
      </c>
    </row>
    <row r="501" spans="2:51" s="13" customFormat="1" ht="12">
      <c r="B501" s="143"/>
      <c r="C501" s="275"/>
      <c r="D501" s="273" t="s">
        <v>139</v>
      </c>
      <c r="E501" s="276" t="s">
        <v>3</v>
      </c>
      <c r="F501" s="277" t="s">
        <v>233</v>
      </c>
      <c r="G501" s="275"/>
      <c r="H501" s="276" t="s">
        <v>3</v>
      </c>
      <c r="I501" s="257"/>
      <c r="J501" s="275"/>
      <c r="K501" s="275"/>
      <c r="L501" s="143"/>
      <c r="M501" s="145"/>
      <c r="N501" s="146"/>
      <c r="O501" s="146"/>
      <c r="P501" s="146"/>
      <c r="Q501" s="146"/>
      <c r="R501" s="146"/>
      <c r="S501" s="146"/>
      <c r="T501" s="147"/>
      <c r="AT501" s="144" t="s">
        <v>139</v>
      </c>
      <c r="AU501" s="144" t="s">
        <v>83</v>
      </c>
      <c r="AV501" s="13" t="s">
        <v>77</v>
      </c>
      <c r="AW501" s="13" t="s">
        <v>31</v>
      </c>
      <c r="AX501" s="13" t="s">
        <v>70</v>
      </c>
      <c r="AY501" s="144" t="s">
        <v>128</v>
      </c>
    </row>
    <row r="502" spans="2:51" s="14" customFormat="1" ht="12">
      <c r="B502" s="148"/>
      <c r="C502" s="278"/>
      <c r="D502" s="273" t="s">
        <v>139</v>
      </c>
      <c r="E502" s="279" t="s">
        <v>3</v>
      </c>
      <c r="F502" s="280" t="s">
        <v>530</v>
      </c>
      <c r="G502" s="278"/>
      <c r="H502" s="281">
        <v>1.5</v>
      </c>
      <c r="I502" s="258"/>
      <c r="J502" s="278"/>
      <c r="K502" s="278"/>
      <c r="L502" s="148"/>
      <c r="M502" s="150"/>
      <c r="N502" s="151"/>
      <c r="O502" s="151"/>
      <c r="P502" s="151"/>
      <c r="Q502" s="151"/>
      <c r="R502" s="151"/>
      <c r="S502" s="151"/>
      <c r="T502" s="152"/>
      <c r="AT502" s="149" t="s">
        <v>139</v>
      </c>
      <c r="AU502" s="149" t="s">
        <v>83</v>
      </c>
      <c r="AV502" s="14" t="s">
        <v>83</v>
      </c>
      <c r="AW502" s="14" t="s">
        <v>31</v>
      </c>
      <c r="AX502" s="14" t="s">
        <v>70</v>
      </c>
      <c r="AY502" s="149" t="s">
        <v>128</v>
      </c>
    </row>
    <row r="503" spans="2:51" s="14" customFormat="1" ht="12">
      <c r="B503" s="148"/>
      <c r="C503" s="278"/>
      <c r="D503" s="273" t="s">
        <v>139</v>
      </c>
      <c r="E503" s="279" t="s">
        <v>3</v>
      </c>
      <c r="F503" s="280" t="s">
        <v>531</v>
      </c>
      <c r="G503" s="278"/>
      <c r="H503" s="281">
        <v>1.3</v>
      </c>
      <c r="I503" s="258"/>
      <c r="J503" s="278"/>
      <c r="K503" s="278"/>
      <c r="L503" s="148"/>
      <c r="M503" s="150"/>
      <c r="N503" s="151"/>
      <c r="O503" s="151"/>
      <c r="P503" s="151"/>
      <c r="Q503" s="151"/>
      <c r="R503" s="151"/>
      <c r="S503" s="151"/>
      <c r="T503" s="152"/>
      <c r="AT503" s="149" t="s">
        <v>139</v>
      </c>
      <c r="AU503" s="149" t="s">
        <v>83</v>
      </c>
      <c r="AV503" s="14" t="s">
        <v>83</v>
      </c>
      <c r="AW503" s="14" t="s">
        <v>31</v>
      </c>
      <c r="AX503" s="14" t="s">
        <v>70</v>
      </c>
      <c r="AY503" s="149" t="s">
        <v>128</v>
      </c>
    </row>
    <row r="504" spans="2:51" s="14" customFormat="1" ht="12">
      <c r="B504" s="148"/>
      <c r="C504" s="278"/>
      <c r="D504" s="273" t="s">
        <v>139</v>
      </c>
      <c r="E504" s="279" t="s">
        <v>3</v>
      </c>
      <c r="F504" s="280" t="s">
        <v>532</v>
      </c>
      <c r="G504" s="278"/>
      <c r="H504" s="281">
        <v>1.35</v>
      </c>
      <c r="I504" s="258"/>
      <c r="J504" s="278"/>
      <c r="K504" s="278"/>
      <c r="L504" s="148"/>
      <c r="M504" s="150"/>
      <c r="N504" s="151"/>
      <c r="O504" s="151"/>
      <c r="P504" s="151"/>
      <c r="Q504" s="151"/>
      <c r="R504" s="151"/>
      <c r="S504" s="151"/>
      <c r="T504" s="152"/>
      <c r="AT504" s="149" t="s">
        <v>139</v>
      </c>
      <c r="AU504" s="149" t="s">
        <v>83</v>
      </c>
      <c r="AV504" s="14" t="s">
        <v>83</v>
      </c>
      <c r="AW504" s="14" t="s">
        <v>31</v>
      </c>
      <c r="AX504" s="14" t="s">
        <v>70</v>
      </c>
      <c r="AY504" s="149" t="s">
        <v>128</v>
      </c>
    </row>
    <row r="505" spans="2:51" s="13" customFormat="1" ht="12">
      <c r="B505" s="143"/>
      <c r="C505" s="275"/>
      <c r="D505" s="273" t="s">
        <v>139</v>
      </c>
      <c r="E505" s="276" t="s">
        <v>3</v>
      </c>
      <c r="F505" s="277" t="s">
        <v>276</v>
      </c>
      <c r="G505" s="275"/>
      <c r="H505" s="276" t="s">
        <v>3</v>
      </c>
      <c r="I505" s="257"/>
      <c r="J505" s="275"/>
      <c r="K505" s="275"/>
      <c r="L505" s="143"/>
      <c r="M505" s="145"/>
      <c r="N505" s="146"/>
      <c r="O505" s="146"/>
      <c r="P505" s="146"/>
      <c r="Q505" s="146"/>
      <c r="R505" s="146"/>
      <c r="S505" s="146"/>
      <c r="T505" s="147"/>
      <c r="AT505" s="144" t="s">
        <v>139</v>
      </c>
      <c r="AU505" s="144" t="s">
        <v>83</v>
      </c>
      <c r="AV505" s="13" t="s">
        <v>77</v>
      </c>
      <c r="AW505" s="13" t="s">
        <v>31</v>
      </c>
      <c r="AX505" s="13" t="s">
        <v>70</v>
      </c>
      <c r="AY505" s="144" t="s">
        <v>128</v>
      </c>
    </row>
    <row r="506" spans="2:51" s="14" customFormat="1" ht="12">
      <c r="B506" s="148"/>
      <c r="C506" s="278"/>
      <c r="D506" s="273" t="s">
        <v>139</v>
      </c>
      <c r="E506" s="279" t="s">
        <v>3</v>
      </c>
      <c r="F506" s="280" t="s">
        <v>533</v>
      </c>
      <c r="G506" s="278"/>
      <c r="H506" s="281">
        <v>3.48</v>
      </c>
      <c r="I506" s="258"/>
      <c r="J506" s="278"/>
      <c r="K506" s="278"/>
      <c r="L506" s="148"/>
      <c r="M506" s="150"/>
      <c r="N506" s="151"/>
      <c r="O506" s="151"/>
      <c r="P506" s="151"/>
      <c r="Q506" s="151"/>
      <c r="R506" s="151"/>
      <c r="S506" s="151"/>
      <c r="T506" s="152"/>
      <c r="AT506" s="149" t="s">
        <v>139</v>
      </c>
      <c r="AU506" s="149" t="s">
        <v>83</v>
      </c>
      <c r="AV506" s="14" t="s">
        <v>83</v>
      </c>
      <c r="AW506" s="14" t="s">
        <v>31</v>
      </c>
      <c r="AX506" s="14" t="s">
        <v>70</v>
      </c>
      <c r="AY506" s="149" t="s">
        <v>128</v>
      </c>
    </row>
    <row r="507" spans="2:51" s="14" customFormat="1" ht="12">
      <c r="B507" s="148"/>
      <c r="C507" s="278"/>
      <c r="D507" s="273" t="s">
        <v>139</v>
      </c>
      <c r="E507" s="279" t="s">
        <v>3</v>
      </c>
      <c r="F507" s="280" t="s">
        <v>534</v>
      </c>
      <c r="G507" s="278"/>
      <c r="H507" s="281">
        <v>1.18</v>
      </c>
      <c r="I507" s="258"/>
      <c r="J507" s="278"/>
      <c r="K507" s="278"/>
      <c r="L507" s="148"/>
      <c r="M507" s="150"/>
      <c r="N507" s="151"/>
      <c r="O507" s="151"/>
      <c r="P507" s="151"/>
      <c r="Q507" s="151"/>
      <c r="R507" s="151"/>
      <c r="S507" s="151"/>
      <c r="T507" s="152"/>
      <c r="AT507" s="149" t="s">
        <v>139</v>
      </c>
      <c r="AU507" s="149" t="s">
        <v>83</v>
      </c>
      <c r="AV507" s="14" t="s">
        <v>83</v>
      </c>
      <c r="AW507" s="14" t="s">
        <v>31</v>
      </c>
      <c r="AX507" s="14" t="s">
        <v>70</v>
      </c>
      <c r="AY507" s="149" t="s">
        <v>128</v>
      </c>
    </row>
    <row r="508" spans="2:51" s="14" customFormat="1" ht="12">
      <c r="B508" s="148"/>
      <c r="C508" s="278"/>
      <c r="D508" s="273" t="s">
        <v>139</v>
      </c>
      <c r="E508" s="279" t="s">
        <v>3</v>
      </c>
      <c r="F508" s="280" t="s">
        <v>535</v>
      </c>
      <c r="G508" s="278"/>
      <c r="H508" s="281">
        <v>3.42</v>
      </c>
      <c r="I508" s="258"/>
      <c r="J508" s="278"/>
      <c r="K508" s="278"/>
      <c r="L508" s="148"/>
      <c r="M508" s="150"/>
      <c r="N508" s="151"/>
      <c r="O508" s="151"/>
      <c r="P508" s="151"/>
      <c r="Q508" s="151"/>
      <c r="R508" s="151"/>
      <c r="S508" s="151"/>
      <c r="T508" s="152"/>
      <c r="AT508" s="149" t="s">
        <v>139</v>
      </c>
      <c r="AU508" s="149" t="s">
        <v>83</v>
      </c>
      <c r="AV508" s="14" t="s">
        <v>83</v>
      </c>
      <c r="AW508" s="14" t="s">
        <v>31</v>
      </c>
      <c r="AX508" s="14" t="s">
        <v>70</v>
      </c>
      <c r="AY508" s="149" t="s">
        <v>128</v>
      </c>
    </row>
    <row r="509" spans="2:51" s="14" customFormat="1" ht="12">
      <c r="B509" s="148"/>
      <c r="C509" s="278"/>
      <c r="D509" s="273" t="s">
        <v>139</v>
      </c>
      <c r="E509" s="279" t="s">
        <v>3</v>
      </c>
      <c r="F509" s="280" t="s">
        <v>536</v>
      </c>
      <c r="G509" s="278"/>
      <c r="H509" s="281">
        <v>2.34</v>
      </c>
      <c r="I509" s="258"/>
      <c r="J509" s="278"/>
      <c r="K509" s="278"/>
      <c r="L509" s="148"/>
      <c r="M509" s="150"/>
      <c r="N509" s="151"/>
      <c r="O509" s="151"/>
      <c r="P509" s="151"/>
      <c r="Q509" s="151"/>
      <c r="R509" s="151"/>
      <c r="S509" s="151"/>
      <c r="T509" s="152"/>
      <c r="AT509" s="149" t="s">
        <v>139</v>
      </c>
      <c r="AU509" s="149" t="s">
        <v>83</v>
      </c>
      <c r="AV509" s="14" t="s">
        <v>83</v>
      </c>
      <c r="AW509" s="14" t="s">
        <v>31</v>
      </c>
      <c r="AX509" s="14" t="s">
        <v>70</v>
      </c>
      <c r="AY509" s="149" t="s">
        <v>128</v>
      </c>
    </row>
    <row r="510" spans="2:51" s="14" customFormat="1" ht="12">
      <c r="B510" s="148"/>
      <c r="C510" s="278"/>
      <c r="D510" s="273" t="s">
        <v>139</v>
      </c>
      <c r="E510" s="279" t="s">
        <v>3</v>
      </c>
      <c r="F510" s="280" t="s">
        <v>518</v>
      </c>
      <c r="G510" s="278"/>
      <c r="H510" s="281">
        <v>3.45</v>
      </c>
      <c r="I510" s="258"/>
      <c r="J510" s="278"/>
      <c r="K510" s="278"/>
      <c r="L510" s="148"/>
      <c r="M510" s="150"/>
      <c r="N510" s="151"/>
      <c r="O510" s="151"/>
      <c r="P510" s="151"/>
      <c r="Q510" s="151"/>
      <c r="R510" s="151"/>
      <c r="S510" s="151"/>
      <c r="T510" s="152"/>
      <c r="AT510" s="149" t="s">
        <v>139</v>
      </c>
      <c r="AU510" s="149" t="s">
        <v>83</v>
      </c>
      <c r="AV510" s="14" t="s">
        <v>83</v>
      </c>
      <c r="AW510" s="14" t="s">
        <v>31</v>
      </c>
      <c r="AX510" s="14" t="s">
        <v>70</v>
      </c>
      <c r="AY510" s="149" t="s">
        <v>128</v>
      </c>
    </row>
    <row r="511" spans="2:51" s="14" customFormat="1" ht="12">
      <c r="B511" s="148"/>
      <c r="C511" s="278"/>
      <c r="D511" s="273" t="s">
        <v>139</v>
      </c>
      <c r="E511" s="279" t="s">
        <v>3</v>
      </c>
      <c r="F511" s="280" t="s">
        <v>537</v>
      </c>
      <c r="G511" s="278"/>
      <c r="H511" s="281">
        <v>1.17</v>
      </c>
      <c r="I511" s="258"/>
      <c r="J511" s="278"/>
      <c r="K511" s="278"/>
      <c r="L511" s="148"/>
      <c r="M511" s="150"/>
      <c r="N511" s="151"/>
      <c r="O511" s="151"/>
      <c r="P511" s="151"/>
      <c r="Q511" s="151"/>
      <c r="R511" s="151"/>
      <c r="S511" s="151"/>
      <c r="T511" s="152"/>
      <c r="AT511" s="149" t="s">
        <v>139</v>
      </c>
      <c r="AU511" s="149" t="s">
        <v>83</v>
      </c>
      <c r="AV511" s="14" t="s">
        <v>83</v>
      </c>
      <c r="AW511" s="14" t="s">
        <v>31</v>
      </c>
      <c r="AX511" s="14" t="s">
        <v>70</v>
      </c>
      <c r="AY511" s="149" t="s">
        <v>128</v>
      </c>
    </row>
    <row r="512" spans="2:51" s="14" customFormat="1" ht="12">
      <c r="B512" s="148"/>
      <c r="C512" s="278"/>
      <c r="D512" s="273" t="s">
        <v>139</v>
      </c>
      <c r="E512" s="279" t="s">
        <v>3</v>
      </c>
      <c r="F512" s="280" t="s">
        <v>523</v>
      </c>
      <c r="G512" s="278"/>
      <c r="H512" s="281">
        <v>1.68</v>
      </c>
      <c r="I512" s="258"/>
      <c r="J512" s="278"/>
      <c r="K512" s="278"/>
      <c r="L512" s="148"/>
      <c r="M512" s="150"/>
      <c r="N512" s="151"/>
      <c r="O512" s="151"/>
      <c r="P512" s="151"/>
      <c r="Q512" s="151"/>
      <c r="R512" s="151"/>
      <c r="S512" s="151"/>
      <c r="T512" s="152"/>
      <c r="AT512" s="149" t="s">
        <v>139</v>
      </c>
      <c r="AU512" s="149" t="s">
        <v>83</v>
      </c>
      <c r="AV512" s="14" t="s">
        <v>83</v>
      </c>
      <c r="AW512" s="14" t="s">
        <v>31</v>
      </c>
      <c r="AX512" s="14" t="s">
        <v>70</v>
      </c>
      <c r="AY512" s="149" t="s">
        <v>128</v>
      </c>
    </row>
    <row r="513" spans="2:51" s="14" customFormat="1" ht="12">
      <c r="B513" s="148"/>
      <c r="C513" s="278"/>
      <c r="D513" s="273" t="s">
        <v>139</v>
      </c>
      <c r="E513" s="279" t="s">
        <v>3</v>
      </c>
      <c r="F513" s="280" t="s">
        <v>538</v>
      </c>
      <c r="G513" s="278"/>
      <c r="H513" s="281">
        <v>0.5</v>
      </c>
      <c r="I513" s="258"/>
      <c r="J513" s="278"/>
      <c r="K513" s="278"/>
      <c r="L513" s="148"/>
      <c r="M513" s="150"/>
      <c r="N513" s="151"/>
      <c r="O513" s="151"/>
      <c r="P513" s="151"/>
      <c r="Q513" s="151"/>
      <c r="R513" s="151"/>
      <c r="S513" s="151"/>
      <c r="T513" s="152"/>
      <c r="AT513" s="149" t="s">
        <v>139</v>
      </c>
      <c r="AU513" s="149" t="s">
        <v>83</v>
      </c>
      <c r="AV513" s="14" t="s">
        <v>83</v>
      </c>
      <c r="AW513" s="14" t="s">
        <v>31</v>
      </c>
      <c r="AX513" s="14" t="s">
        <v>70</v>
      </c>
      <c r="AY513" s="149" t="s">
        <v>128</v>
      </c>
    </row>
    <row r="514" spans="2:51" s="14" customFormat="1" ht="12">
      <c r="B514" s="148"/>
      <c r="C514" s="278"/>
      <c r="D514" s="273" t="s">
        <v>139</v>
      </c>
      <c r="E514" s="279" t="s">
        <v>3</v>
      </c>
      <c r="F514" s="280" t="s">
        <v>539</v>
      </c>
      <c r="G514" s="278"/>
      <c r="H514" s="281">
        <v>0.78</v>
      </c>
      <c r="I514" s="258"/>
      <c r="J514" s="278"/>
      <c r="K514" s="278"/>
      <c r="L514" s="148"/>
      <c r="M514" s="150"/>
      <c r="N514" s="151"/>
      <c r="O514" s="151"/>
      <c r="P514" s="151"/>
      <c r="Q514" s="151"/>
      <c r="R514" s="151"/>
      <c r="S514" s="151"/>
      <c r="T514" s="152"/>
      <c r="AT514" s="149" t="s">
        <v>139</v>
      </c>
      <c r="AU514" s="149" t="s">
        <v>83</v>
      </c>
      <c r="AV514" s="14" t="s">
        <v>83</v>
      </c>
      <c r="AW514" s="14" t="s">
        <v>31</v>
      </c>
      <c r="AX514" s="14" t="s">
        <v>70</v>
      </c>
      <c r="AY514" s="149" t="s">
        <v>128</v>
      </c>
    </row>
    <row r="515" spans="2:51" s="14" customFormat="1" ht="12">
      <c r="B515" s="148"/>
      <c r="C515" s="278"/>
      <c r="D515" s="273" t="s">
        <v>139</v>
      </c>
      <c r="E515" s="279" t="s">
        <v>3</v>
      </c>
      <c r="F515" s="280" t="s">
        <v>526</v>
      </c>
      <c r="G515" s="278"/>
      <c r="H515" s="281">
        <v>2.32</v>
      </c>
      <c r="I515" s="258"/>
      <c r="J515" s="278"/>
      <c r="K515" s="278"/>
      <c r="L515" s="148"/>
      <c r="M515" s="150"/>
      <c r="N515" s="151"/>
      <c r="O515" s="151"/>
      <c r="P515" s="151"/>
      <c r="Q515" s="151"/>
      <c r="R515" s="151"/>
      <c r="S515" s="151"/>
      <c r="T515" s="152"/>
      <c r="AT515" s="149" t="s">
        <v>139</v>
      </c>
      <c r="AU515" s="149" t="s">
        <v>83</v>
      </c>
      <c r="AV515" s="14" t="s">
        <v>83</v>
      </c>
      <c r="AW515" s="14" t="s">
        <v>31</v>
      </c>
      <c r="AX515" s="14" t="s">
        <v>70</v>
      </c>
      <c r="AY515" s="149" t="s">
        <v>128</v>
      </c>
    </row>
    <row r="516" spans="2:51" s="14" customFormat="1" ht="12">
      <c r="B516" s="148"/>
      <c r="C516" s="278"/>
      <c r="D516" s="273" t="s">
        <v>139</v>
      </c>
      <c r="E516" s="279" t="s">
        <v>3</v>
      </c>
      <c r="F516" s="280" t="s">
        <v>540</v>
      </c>
      <c r="G516" s="278"/>
      <c r="H516" s="281">
        <v>1.62</v>
      </c>
      <c r="I516" s="258"/>
      <c r="J516" s="278"/>
      <c r="K516" s="278"/>
      <c r="L516" s="148"/>
      <c r="M516" s="150"/>
      <c r="N516" s="151"/>
      <c r="O516" s="151"/>
      <c r="P516" s="151"/>
      <c r="Q516" s="151"/>
      <c r="R516" s="151"/>
      <c r="S516" s="151"/>
      <c r="T516" s="152"/>
      <c r="AT516" s="149" t="s">
        <v>139</v>
      </c>
      <c r="AU516" s="149" t="s">
        <v>83</v>
      </c>
      <c r="AV516" s="14" t="s">
        <v>83</v>
      </c>
      <c r="AW516" s="14" t="s">
        <v>31</v>
      </c>
      <c r="AX516" s="14" t="s">
        <v>70</v>
      </c>
      <c r="AY516" s="149" t="s">
        <v>128</v>
      </c>
    </row>
    <row r="517" spans="2:51" s="14" customFormat="1" ht="12">
      <c r="B517" s="148"/>
      <c r="C517" s="278"/>
      <c r="D517" s="273" t="s">
        <v>139</v>
      </c>
      <c r="E517" s="279" t="s">
        <v>3</v>
      </c>
      <c r="F517" s="280" t="s">
        <v>526</v>
      </c>
      <c r="G517" s="278"/>
      <c r="H517" s="281">
        <v>2.32</v>
      </c>
      <c r="I517" s="258"/>
      <c r="J517" s="278"/>
      <c r="K517" s="278"/>
      <c r="L517" s="148"/>
      <c r="M517" s="150"/>
      <c r="N517" s="151"/>
      <c r="O517" s="151"/>
      <c r="P517" s="151"/>
      <c r="Q517" s="151"/>
      <c r="R517" s="151"/>
      <c r="S517" s="151"/>
      <c r="T517" s="152"/>
      <c r="AT517" s="149" t="s">
        <v>139</v>
      </c>
      <c r="AU517" s="149" t="s">
        <v>83</v>
      </c>
      <c r="AV517" s="14" t="s">
        <v>83</v>
      </c>
      <c r="AW517" s="14" t="s">
        <v>31</v>
      </c>
      <c r="AX517" s="14" t="s">
        <v>70</v>
      </c>
      <c r="AY517" s="149" t="s">
        <v>128</v>
      </c>
    </row>
    <row r="518" spans="2:51" s="14" customFormat="1" ht="12">
      <c r="B518" s="148"/>
      <c r="C518" s="278"/>
      <c r="D518" s="273" t="s">
        <v>139</v>
      </c>
      <c r="E518" s="279" t="s">
        <v>3</v>
      </c>
      <c r="F518" s="280" t="s">
        <v>541</v>
      </c>
      <c r="G518" s="278"/>
      <c r="H518" s="281">
        <v>1.66</v>
      </c>
      <c r="I518" s="258"/>
      <c r="J518" s="278"/>
      <c r="K518" s="278"/>
      <c r="L518" s="148"/>
      <c r="M518" s="150"/>
      <c r="N518" s="151"/>
      <c r="O518" s="151"/>
      <c r="P518" s="151"/>
      <c r="Q518" s="151"/>
      <c r="R518" s="151"/>
      <c r="S518" s="151"/>
      <c r="T518" s="152"/>
      <c r="AT518" s="149" t="s">
        <v>139</v>
      </c>
      <c r="AU518" s="149" t="s">
        <v>83</v>
      </c>
      <c r="AV518" s="14" t="s">
        <v>83</v>
      </c>
      <c r="AW518" s="14" t="s">
        <v>31</v>
      </c>
      <c r="AX518" s="14" t="s">
        <v>70</v>
      </c>
      <c r="AY518" s="149" t="s">
        <v>128</v>
      </c>
    </row>
    <row r="519" spans="2:51" s="14" customFormat="1" ht="12">
      <c r="B519" s="148"/>
      <c r="C519" s="278"/>
      <c r="D519" s="273" t="s">
        <v>139</v>
      </c>
      <c r="E519" s="279" t="s">
        <v>3</v>
      </c>
      <c r="F519" s="280" t="s">
        <v>520</v>
      </c>
      <c r="G519" s="278"/>
      <c r="H519" s="281">
        <v>1.16</v>
      </c>
      <c r="I519" s="258"/>
      <c r="J519" s="278"/>
      <c r="K519" s="278"/>
      <c r="L519" s="148"/>
      <c r="M519" s="150"/>
      <c r="N519" s="151"/>
      <c r="O519" s="151"/>
      <c r="P519" s="151"/>
      <c r="Q519" s="151"/>
      <c r="R519" s="151"/>
      <c r="S519" s="151"/>
      <c r="T519" s="152"/>
      <c r="AT519" s="149" t="s">
        <v>139</v>
      </c>
      <c r="AU519" s="149" t="s">
        <v>83</v>
      </c>
      <c r="AV519" s="14" t="s">
        <v>83</v>
      </c>
      <c r="AW519" s="14" t="s">
        <v>31</v>
      </c>
      <c r="AX519" s="14" t="s">
        <v>70</v>
      </c>
      <c r="AY519" s="149" t="s">
        <v>128</v>
      </c>
    </row>
    <row r="520" spans="2:51" s="14" customFormat="1" ht="12">
      <c r="B520" s="148"/>
      <c r="C520" s="278"/>
      <c r="D520" s="273" t="s">
        <v>139</v>
      </c>
      <c r="E520" s="279" t="s">
        <v>3</v>
      </c>
      <c r="F520" s="280" t="s">
        <v>540</v>
      </c>
      <c r="G520" s="278"/>
      <c r="H520" s="281">
        <v>1.62</v>
      </c>
      <c r="I520" s="258"/>
      <c r="J520" s="278"/>
      <c r="K520" s="278"/>
      <c r="L520" s="148"/>
      <c r="M520" s="150"/>
      <c r="N520" s="151"/>
      <c r="O520" s="151"/>
      <c r="P520" s="151"/>
      <c r="Q520" s="151"/>
      <c r="R520" s="151"/>
      <c r="S520" s="151"/>
      <c r="T520" s="152"/>
      <c r="AT520" s="149" t="s">
        <v>139</v>
      </c>
      <c r="AU520" s="149" t="s">
        <v>83</v>
      </c>
      <c r="AV520" s="14" t="s">
        <v>83</v>
      </c>
      <c r="AW520" s="14" t="s">
        <v>31</v>
      </c>
      <c r="AX520" s="14" t="s">
        <v>70</v>
      </c>
      <c r="AY520" s="149" t="s">
        <v>128</v>
      </c>
    </row>
    <row r="521" spans="2:51" s="14" customFormat="1" ht="12">
      <c r="B521" s="148"/>
      <c r="C521" s="278"/>
      <c r="D521" s="273" t="s">
        <v>139</v>
      </c>
      <c r="E521" s="279" t="s">
        <v>3</v>
      </c>
      <c r="F521" s="280" t="s">
        <v>520</v>
      </c>
      <c r="G521" s="278"/>
      <c r="H521" s="281">
        <v>1.16</v>
      </c>
      <c r="I521" s="258"/>
      <c r="J521" s="278"/>
      <c r="K521" s="278"/>
      <c r="L521" s="148"/>
      <c r="M521" s="150"/>
      <c r="N521" s="151"/>
      <c r="O521" s="151"/>
      <c r="P521" s="151"/>
      <c r="Q521" s="151"/>
      <c r="R521" s="151"/>
      <c r="S521" s="151"/>
      <c r="T521" s="152"/>
      <c r="AT521" s="149" t="s">
        <v>139</v>
      </c>
      <c r="AU521" s="149" t="s">
        <v>83</v>
      </c>
      <c r="AV521" s="14" t="s">
        <v>83</v>
      </c>
      <c r="AW521" s="14" t="s">
        <v>31</v>
      </c>
      <c r="AX521" s="14" t="s">
        <v>70</v>
      </c>
      <c r="AY521" s="149" t="s">
        <v>128</v>
      </c>
    </row>
    <row r="522" spans="2:51" s="14" customFormat="1" ht="12">
      <c r="B522" s="148"/>
      <c r="C522" s="278"/>
      <c r="D522" s="273" t="s">
        <v>139</v>
      </c>
      <c r="E522" s="279" t="s">
        <v>3</v>
      </c>
      <c r="F522" s="280" t="s">
        <v>527</v>
      </c>
      <c r="G522" s="278"/>
      <c r="H522" s="281">
        <v>1.12</v>
      </c>
      <c r="I522" s="258"/>
      <c r="J522" s="278"/>
      <c r="K522" s="278"/>
      <c r="L522" s="148"/>
      <c r="M522" s="150"/>
      <c r="N522" s="151"/>
      <c r="O522" s="151"/>
      <c r="P522" s="151"/>
      <c r="Q522" s="151"/>
      <c r="R522" s="151"/>
      <c r="S522" s="151"/>
      <c r="T522" s="152"/>
      <c r="AT522" s="149" t="s">
        <v>139</v>
      </c>
      <c r="AU522" s="149" t="s">
        <v>83</v>
      </c>
      <c r="AV522" s="14" t="s">
        <v>83</v>
      </c>
      <c r="AW522" s="14" t="s">
        <v>31</v>
      </c>
      <c r="AX522" s="14" t="s">
        <v>70</v>
      </c>
      <c r="AY522" s="149" t="s">
        <v>128</v>
      </c>
    </row>
    <row r="523" spans="2:51" s="14" customFormat="1" ht="12">
      <c r="B523" s="148"/>
      <c r="C523" s="278"/>
      <c r="D523" s="273" t="s">
        <v>139</v>
      </c>
      <c r="E523" s="279" t="s">
        <v>3</v>
      </c>
      <c r="F523" s="280" t="s">
        <v>542</v>
      </c>
      <c r="G523" s="278"/>
      <c r="H523" s="281">
        <v>1.165</v>
      </c>
      <c r="I523" s="258"/>
      <c r="J523" s="278"/>
      <c r="K523" s="278"/>
      <c r="L523" s="148"/>
      <c r="M523" s="150"/>
      <c r="N523" s="151"/>
      <c r="O523" s="151"/>
      <c r="P523" s="151"/>
      <c r="Q523" s="151"/>
      <c r="R523" s="151"/>
      <c r="S523" s="151"/>
      <c r="T523" s="152"/>
      <c r="AT523" s="149" t="s">
        <v>139</v>
      </c>
      <c r="AU523" s="149" t="s">
        <v>83</v>
      </c>
      <c r="AV523" s="14" t="s">
        <v>83</v>
      </c>
      <c r="AW523" s="14" t="s">
        <v>31</v>
      </c>
      <c r="AX523" s="14" t="s">
        <v>70</v>
      </c>
      <c r="AY523" s="149" t="s">
        <v>128</v>
      </c>
    </row>
    <row r="524" spans="2:51" s="14" customFormat="1" ht="12">
      <c r="B524" s="148"/>
      <c r="C524" s="278"/>
      <c r="D524" s="273" t="s">
        <v>139</v>
      </c>
      <c r="E524" s="279" t="s">
        <v>3</v>
      </c>
      <c r="F524" s="280" t="s">
        <v>543</v>
      </c>
      <c r="G524" s="278"/>
      <c r="H524" s="281">
        <v>1.15</v>
      </c>
      <c r="I524" s="258"/>
      <c r="J524" s="278"/>
      <c r="K524" s="278"/>
      <c r="L524" s="148"/>
      <c r="M524" s="150"/>
      <c r="N524" s="151"/>
      <c r="O524" s="151"/>
      <c r="P524" s="151"/>
      <c r="Q524" s="151"/>
      <c r="R524" s="151"/>
      <c r="S524" s="151"/>
      <c r="T524" s="152"/>
      <c r="AT524" s="149" t="s">
        <v>139</v>
      </c>
      <c r="AU524" s="149" t="s">
        <v>83</v>
      </c>
      <c r="AV524" s="14" t="s">
        <v>83</v>
      </c>
      <c r="AW524" s="14" t="s">
        <v>31</v>
      </c>
      <c r="AX524" s="14" t="s">
        <v>70</v>
      </c>
      <c r="AY524" s="149" t="s">
        <v>128</v>
      </c>
    </row>
    <row r="525" spans="2:51" s="14" customFormat="1" ht="12">
      <c r="B525" s="148"/>
      <c r="C525" s="278"/>
      <c r="D525" s="273" t="s">
        <v>139</v>
      </c>
      <c r="E525" s="279" t="s">
        <v>3</v>
      </c>
      <c r="F525" s="280" t="s">
        <v>526</v>
      </c>
      <c r="G525" s="278"/>
      <c r="H525" s="281">
        <v>2.32</v>
      </c>
      <c r="I525" s="258"/>
      <c r="J525" s="278"/>
      <c r="K525" s="278"/>
      <c r="L525" s="148"/>
      <c r="M525" s="150"/>
      <c r="N525" s="151"/>
      <c r="O525" s="151"/>
      <c r="P525" s="151"/>
      <c r="Q525" s="151"/>
      <c r="R525" s="151"/>
      <c r="S525" s="151"/>
      <c r="T525" s="152"/>
      <c r="AT525" s="149" t="s">
        <v>139</v>
      </c>
      <c r="AU525" s="149" t="s">
        <v>83</v>
      </c>
      <c r="AV525" s="14" t="s">
        <v>83</v>
      </c>
      <c r="AW525" s="14" t="s">
        <v>31</v>
      </c>
      <c r="AX525" s="14" t="s">
        <v>70</v>
      </c>
      <c r="AY525" s="149" t="s">
        <v>128</v>
      </c>
    </row>
    <row r="526" spans="2:51" s="14" customFormat="1" ht="12">
      <c r="B526" s="148"/>
      <c r="C526" s="278"/>
      <c r="D526" s="273" t="s">
        <v>139</v>
      </c>
      <c r="E526" s="279" t="s">
        <v>3</v>
      </c>
      <c r="F526" s="280" t="s">
        <v>544</v>
      </c>
      <c r="G526" s="278"/>
      <c r="H526" s="281">
        <v>7.02</v>
      </c>
      <c r="I526" s="258"/>
      <c r="J526" s="278"/>
      <c r="K526" s="278"/>
      <c r="L526" s="148"/>
      <c r="M526" s="150"/>
      <c r="N526" s="151"/>
      <c r="O526" s="151"/>
      <c r="P526" s="151"/>
      <c r="Q526" s="151"/>
      <c r="R526" s="151"/>
      <c r="S526" s="151"/>
      <c r="T526" s="152"/>
      <c r="AT526" s="149" t="s">
        <v>139</v>
      </c>
      <c r="AU526" s="149" t="s">
        <v>83</v>
      </c>
      <c r="AV526" s="14" t="s">
        <v>83</v>
      </c>
      <c r="AW526" s="14" t="s">
        <v>31</v>
      </c>
      <c r="AX526" s="14" t="s">
        <v>70</v>
      </c>
      <c r="AY526" s="149" t="s">
        <v>128</v>
      </c>
    </row>
    <row r="527" spans="2:51" s="14" customFormat="1" ht="12">
      <c r="B527" s="148"/>
      <c r="C527" s="278"/>
      <c r="D527" s="273" t="s">
        <v>139</v>
      </c>
      <c r="E527" s="279" t="s">
        <v>3</v>
      </c>
      <c r="F527" s="280" t="s">
        <v>534</v>
      </c>
      <c r="G527" s="278"/>
      <c r="H527" s="281">
        <v>1.18</v>
      </c>
      <c r="I527" s="258"/>
      <c r="J527" s="278"/>
      <c r="K527" s="278"/>
      <c r="L527" s="148"/>
      <c r="M527" s="150"/>
      <c r="N527" s="151"/>
      <c r="O527" s="151"/>
      <c r="P527" s="151"/>
      <c r="Q527" s="151"/>
      <c r="R527" s="151"/>
      <c r="S527" s="151"/>
      <c r="T527" s="152"/>
      <c r="AT527" s="149" t="s">
        <v>139</v>
      </c>
      <c r="AU527" s="149" t="s">
        <v>83</v>
      </c>
      <c r="AV527" s="14" t="s">
        <v>83</v>
      </c>
      <c r="AW527" s="14" t="s">
        <v>31</v>
      </c>
      <c r="AX527" s="14" t="s">
        <v>70</v>
      </c>
      <c r="AY527" s="149" t="s">
        <v>128</v>
      </c>
    </row>
    <row r="528" spans="2:51" s="13" customFormat="1" ht="12">
      <c r="B528" s="143"/>
      <c r="C528" s="275"/>
      <c r="D528" s="273" t="s">
        <v>139</v>
      </c>
      <c r="E528" s="276" t="s">
        <v>3</v>
      </c>
      <c r="F528" s="277" t="s">
        <v>290</v>
      </c>
      <c r="G528" s="275"/>
      <c r="H528" s="276" t="s">
        <v>3</v>
      </c>
      <c r="I528" s="257"/>
      <c r="J528" s="275"/>
      <c r="K528" s="275"/>
      <c r="L528" s="143"/>
      <c r="M528" s="145"/>
      <c r="N528" s="146"/>
      <c r="O528" s="146"/>
      <c r="P528" s="146"/>
      <c r="Q528" s="146"/>
      <c r="R528" s="146"/>
      <c r="S528" s="146"/>
      <c r="T528" s="147"/>
      <c r="AT528" s="144" t="s">
        <v>139</v>
      </c>
      <c r="AU528" s="144" t="s">
        <v>83</v>
      </c>
      <c r="AV528" s="13" t="s">
        <v>77</v>
      </c>
      <c r="AW528" s="13" t="s">
        <v>31</v>
      </c>
      <c r="AX528" s="13" t="s">
        <v>70</v>
      </c>
      <c r="AY528" s="144" t="s">
        <v>128</v>
      </c>
    </row>
    <row r="529" spans="2:51" s="14" customFormat="1" ht="12">
      <c r="B529" s="148"/>
      <c r="C529" s="278"/>
      <c r="D529" s="273" t="s">
        <v>139</v>
      </c>
      <c r="E529" s="279" t="s">
        <v>3</v>
      </c>
      <c r="F529" s="280" t="s">
        <v>545</v>
      </c>
      <c r="G529" s="278"/>
      <c r="H529" s="281">
        <v>22.04</v>
      </c>
      <c r="I529" s="258"/>
      <c r="J529" s="278"/>
      <c r="K529" s="278"/>
      <c r="L529" s="148"/>
      <c r="M529" s="150"/>
      <c r="N529" s="151"/>
      <c r="O529" s="151"/>
      <c r="P529" s="151"/>
      <c r="Q529" s="151"/>
      <c r="R529" s="151"/>
      <c r="S529" s="151"/>
      <c r="T529" s="152"/>
      <c r="AT529" s="149" t="s">
        <v>139</v>
      </c>
      <c r="AU529" s="149" t="s">
        <v>83</v>
      </c>
      <c r="AV529" s="14" t="s">
        <v>83</v>
      </c>
      <c r="AW529" s="14" t="s">
        <v>31</v>
      </c>
      <c r="AX529" s="14" t="s">
        <v>70</v>
      </c>
      <c r="AY529" s="149" t="s">
        <v>128</v>
      </c>
    </row>
    <row r="530" spans="2:51" s="14" customFormat="1" ht="12">
      <c r="B530" s="148"/>
      <c r="C530" s="278"/>
      <c r="D530" s="273" t="s">
        <v>139</v>
      </c>
      <c r="E530" s="279" t="s">
        <v>3</v>
      </c>
      <c r="F530" s="280" t="s">
        <v>523</v>
      </c>
      <c r="G530" s="278"/>
      <c r="H530" s="281">
        <v>1.68</v>
      </c>
      <c r="I530" s="258"/>
      <c r="J530" s="278"/>
      <c r="K530" s="278"/>
      <c r="L530" s="148"/>
      <c r="M530" s="150"/>
      <c r="N530" s="151"/>
      <c r="O530" s="151"/>
      <c r="P530" s="151"/>
      <c r="Q530" s="151"/>
      <c r="R530" s="151"/>
      <c r="S530" s="151"/>
      <c r="T530" s="152"/>
      <c r="AT530" s="149" t="s">
        <v>139</v>
      </c>
      <c r="AU530" s="149" t="s">
        <v>83</v>
      </c>
      <c r="AV530" s="14" t="s">
        <v>83</v>
      </c>
      <c r="AW530" s="14" t="s">
        <v>31</v>
      </c>
      <c r="AX530" s="14" t="s">
        <v>70</v>
      </c>
      <c r="AY530" s="149" t="s">
        <v>128</v>
      </c>
    </row>
    <row r="531" spans="2:51" s="14" customFormat="1" ht="12">
      <c r="B531" s="148"/>
      <c r="C531" s="278"/>
      <c r="D531" s="273" t="s">
        <v>139</v>
      </c>
      <c r="E531" s="279" t="s">
        <v>3</v>
      </c>
      <c r="F531" s="280" t="s">
        <v>546</v>
      </c>
      <c r="G531" s="278"/>
      <c r="H531" s="281">
        <v>1.56</v>
      </c>
      <c r="I531" s="258"/>
      <c r="J531" s="278"/>
      <c r="K531" s="278"/>
      <c r="L531" s="148"/>
      <c r="M531" s="150"/>
      <c r="N531" s="151"/>
      <c r="O531" s="151"/>
      <c r="P531" s="151"/>
      <c r="Q531" s="151"/>
      <c r="R531" s="151"/>
      <c r="S531" s="151"/>
      <c r="T531" s="152"/>
      <c r="AT531" s="149" t="s">
        <v>139</v>
      </c>
      <c r="AU531" s="149" t="s">
        <v>83</v>
      </c>
      <c r="AV531" s="14" t="s">
        <v>83</v>
      </c>
      <c r="AW531" s="14" t="s">
        <v>31</v>
      </c>
      <c r="AX531" s="14" t="s">
        <v>70</v>
      </c>
      <c r="AY531" s="149" t="s">
        <v>128</v>
      </c>
    </row>
    <row r="532" spans="2:51" s="14" customFormat="1" ht="12">
      <c r="B532" s="148"/>
      <c r="C532" s="278"/>
      <c r="D532" s="273" t="s">
        <v>139</v>
      </c>
      <c r="E532" s="279" t="s">
        <v>3</v>
      </c>
      <c r="F532" s="280" t="s">
        <v>547</v>
      </c>
      <c r="G532" s="278"/>
      <c r="H532" s="281">
        <v>0.85</v>
      </c>
      <c r="I532" s="258"/>
      <c r="J532" s="278"/>
      <c r="K532" s="278"/>
      <c r="L532" s="148"/>
      <c r="M532" s="150"/>
      <c r="N532" s="151"/>
      <c r="O532" s="151"/>
      <c r="P532" s="151"/>
      <c r="Q532" s="151"/>
      <c r="R532" s="151"/>
      <c r="S532" s="151"/>
      <c r="T532" s="152"/>
      <c r="AT532" s="149" t="s">
        <v>139</v>
      </c>
      <c r="AU532" s="149" t="s">
        <v>83</v>
      </c>
      <c r="AV532" s="14" t="s">
        <v>83</v>
      </c>
      <c r="AW532" s="14" t="s">
        <v>31</v>
      </c>
      <c r="AX532" s="14" t="s">
        <v>70</v>
      </c>
      <c r="AY532" s="149" t="s">
        <v>128</v>
      </c>
    </row>
    <row r="533" spans="2:51" s="14" customFormat="1" ht="12">
      <c r="B533" s="148"/>
      <c r="C533" s="278"/>
      <c r="D533" s="273" t="s">
        <v>139</v>
      </c>
      <c r="E533" s="279" t="s">
        <v>3</v>
      </c>
      <c r="F533" s="280" t="s">
        <v>525</v>
      </c>
      <c r="G533" s="278"/>
      <c r="H533" s="281">
        <v>3.24</v>
      </c>
      <c r="I533" s="258"/>
      <c r="J533" s="278"/>
      <c r="K533" s="278"/>
      <c r="L533" s="148"/>
      <c r="M533" s="150"/>
      <c r="N533" s="151"/>
      <c r="O533" s="151"/>
      <c r="P533" s="151"/>
      <c r="Q533" s="151"/>
      <c r="R533" s="151"/>
      <c r="S533" s="151"/>
      <c r="T533" s="152"/>
      <c r="AT533" s="149" t="s">
        <v>139</v>
      </c>
      <c r="AU533" s="149" t="s">
        <v>83</v>
      </c>
      <c r="AV533" s="14" t="s">
        <v>83</v>
      </c>
      <c r="AW533" s="14" t="s">
        <v>31</v>
      </c>
      <c r="AX533" s="14" t="s">
        <v>70</v>
      </c>
      <c r="AY533" s="149" t="s">
        <v>128</v>
      </c>
    </row>
    <row r="534" spans="2:51" s="14" customFormat="1" ht="12">
      <c r="B534" s="148"/>
      <c r="C534" s="278"/>
      <c r="D534" s="273" t="s">
        <v>139</v>
      </c>
      <c r="E534" s="279" t="s">
        <v>3</v>
      </c>
      <c r="F534" s="280" t="s">
        <v>541</v>
      </c>
      <c r="G534" s="278"/>
      <c r="H534" s="281">
        <v>1.66</v>
      </c>
      <c r="I534" s="258"/>
      <c r="J534" s="278"/>
      <c r="K534" s="278"/>
      <c r="L534" s="148"/>
      <c r="M534" s="150"/>
      <c r="N534" s="151"/>
      <c r="O534" s="151"/>
      <c r="P534" s="151"/>
      <c r="Q534" s="151"/>
      <c r="R534" s="151"/>
      <c r="S534" s="151"/>
      <c r="T534" s="152"/>
      <c r="AT534" s="149" t="s">
        <v>139</v>
      </c>
      <c r="AU534" s="149" t="s">
        <v>83</v>
      </c>
      <c r="AV534" s="14" t="s">
        <v>83</v>
      </c>
      <c r="AW534" s="14" t="s">
        <v>31</v>
      </c>
      <c r="AX534" s="14" t="s">
        <v>70</v>
      </c>
      <c r="AY534" s="149" t="s">
        <v>128</v>
      </c>
    </row>
    <row r="535" spans="2:51" s="14" customFormat="1" ht="12">
      <c r="B535" s="148"/>
      <c r="C535" s="278"/>
      <c r="D535" s="273" t="s">
        <v>139</v>
      </c>
      <c r="E535" s="279" t="s">
        <v>3</v>
      </c>
      <c r="F535" s="280" t="s">
        <v>548</v>
      </c>
      <c r="G535" s="278"/>
      <c r="H535" s="281">
        <v>1.18</v>
      </c>
      <c r="I535" s="258"/>
      <c r="J535" s="278"/>
      <c r="K535" s="278"/>
      <c r="L535" s="148"/>
      <c r="M535" s="150"/>
      <c r="N535" s="151"/>
      <c r="O535" s="151"/>
      <c r="P535" s="151"/>
      <c r="Q535" s="151"/>
      <c r="R535" s="151"/>
      <c r="S535" s="151"/>
      <c r="T535" s="152"/>
      <c r="AT535" s="149" t="s">
        <v>139</v>
      </c>
      <c r="AU535" s="149" t="s">
        <v>83</v>
      </c>
      <c r="AV535" s="14" t="s">
        <v>83</v>
      </c>
      <c r="AW535" s="14" t="s">
        <v>31</v>
      </c>
      <c r="AX535" s="14" t="s">
        <v>70</v>
      </c>
      <c r="AY535" s="149" t="s">
        <v>128</v>
      </c>
    </row>
    <row r="536" spans="2:51" s="14" customFormat="1" ht="12">
      <c r="B536" s="148"/>
      <c r="C536" s="278"/>
      <c r="D536" s="273" t="s">
        <v>139</v>
      </c>
      <c r="E536" s="279" t="s">
        <v>3</v>
      </c>
      <c r="F536" s="280" t="s">
        <v>549</v>
      </c>
      <c r="G536" s="278"/>
      <c r="H536" s="281">
        <v>10.53</v>
      </c>
      <c r="I536" s="258"/>
      <c r="J536" s="278"/>
      <c r="K536" s="278"/>
      <c r="L536" s="148"/>
      <c r="M536" s="150"/>
      <c r="N536" s="151"/>
      <c r="O536" s="151"/>
      <c r="P536" s="151"/>
      <c r="Q536" s="151"/>
      <c r="R536" s="151"/>
      <c r="S536" s="151"/>
      <c r="T536" s="152"/>
      <c r="AT536" s="149" t="s">
        <v>139</v>
      </c>
      <c r="AU536" s="149" t="s">
        <v>83</v>
      </c>
      <c r="AV536" s="14" t="s">
        <v>83</v>
      </c>
      <c r="AW536" s="14" t="s">
        <v>31</v>
      </c>
      <c r="AX536" s="14" t="s">
        <v>70</v>
      </c>
      <c r="AY536" s="149" t="s">
        <v>128</v>
      </c>
    </row>
    <row r="537" spans="2:51" s="15" customFormat="1" ht="12">
      <c r="B537" s="153"/>
      <c r="C537" s="282"/>
      <c r="D537" s="273" t="s">
        <v>139</v>
      </c>
      <c r="E537" s="283" t="s">
        <v>3</v>
      </c>
      <c r="F537" s="284" t="s">
        <v>143</v>
      </c>
      <c r="G537" s="282"/>
      <c r="H537" s="285">
        <v>125.62500000000001</v>
      </c>
      <c r="I537" s="259"/>
      <c r="J537" s="282"/>
      <c r="K537" s="282"/>
      <c r="L537" s="153"/>
      <c r="M537" s="155"/>
      <c r="N537" s="156"/>
      <c r="O537" s="156"/>
      <c r="P537" s="156"/>
      <c r="Q537" s="156"/>
      <c r="R537" s="156"/>
      <c r="S537" s="156"/>
      <c r="T537" s="157"/>
      <c r="AT537" s="154" t="s">
        <v>139</v>
      </c>
      <c r="AU537" s="154" t="s">
        <v>83</v>
      </c>
      <c r="AV537" s="15" t="s">
        <v>135</v>
      </c>
      <c r="AW537" s="15" t="s">
        <v>31</v>
      </c>
      <c r="AX537" s="15" t="s">
        <v>70</v>
      </c>
      <c r="AY537" s="154" t="s">
        <v>128</v>
      </c>
    </row>
    <row r="538" spans="2:51" s="14" customFormat="1" ht="12">
      <c r="B538" s="148"/>
      <c r="C538" s="278"/>
      <c r="D538" s="273" t="s">
        <v>139</v>
      </c>
      <c r="E538" s="279" t="s">
        <v>3</v>
      </c>
      <c r="F538" s="280" t="s">
        <v>550</v>
      </c>
      <c r="G538" s="278"/>
      <c r="H538" s="281">
        <v>131.906</v>
      </c>
      <c r="I538" s="258"/>
      <c r="J538" s="278"/>
      <c r="K538" s="278"/>
      <c r="L538" s="148"/>
      <c r="M538" s="150"/>
      <c r="N538" s="151"/>
      <c r="O538" s="151"/>
      <c r="P538" s="151"/>
      <c r="Q538" s="151"/>
      <c r="R538" s="151"/>
      <c r="S538" s="151"/>
      <c r="T538" s="152"/>
      <c r="AT538" s="149" t="s">
        <v>139</v>
      </c>
      <c r="AU538" s="149" t="s">
        <v>83</v>
      </c>
      <c r="AV538" s="14" t="s">
        <v>83</v>
      </c>
      <c r="AW538" s="14" t="s">
        <v>31</v>
      </c>
      <c r="AX538" s="14" t="s">
        <v>77</v>
      </c>
      <c r="AY538" s="149" t="s">
        <v>128</v>
      </c>
    </row>
    <row r="539" spans="1:65" s="2" customFormat="1" ht="16.5" customHeight="1">
      <c r="A539" s="30"/>
      <c r="B539" s="133"/>
      <c r="C539" s="286" t="s">
        <v>551</v>
      </c>
      <c r="D539" s="286" t="s">
        <v>202</v>
      </c>
      <c r="E539" s="287" t="s">
        <v>552</v>
      </c>
      <c r="F539" s="288" t="s">
        <v>553</v>
      </c>
      <c r="G539" s="289" t="s">
        <v>305</v>
      </c>
      <c r="H539" s="290">
        <v>141.251</v>
      </c>
      <c r="I539" s="297"/>
      <c r="J539" s="295">
        <f>ROUND(I539*H539,2)</f>
        <v>0</v>
      </c>
      <c r="K539" s="288" t="s">
        <v>134</v>
      </c>
      <c r="L539" s="158"/>
      <c r="M539" s="159" t="s">
        <v>3</v>
      </c>
      <c r="N539" s="160" t="s">
        <v>44</v>
      </c>
      <c r="O539" s="137">
        <v>0</v>
      </c>
      <c r="P539" s="137">
        <f>O539*H539</f>
        <v>0</v>
      </c>
      <c r="Q539" s="137">
        <v>0.0002</v>
      </c>
      <c r="R539" s="137">
        <f>Q539*H539</f>
        <v>0.028250200000000003</v>
      </c>
      <c r="S539" s="137">
        <v>0</v>
      </c>
      <c r="T539" s="138">
        <f>S539*H539</f>
        <v>0</v>
      </c>
      <c r="U539" s="30"/>
      <c r="V539" s="30"/>
      <c r="W539" s="30"/>
      <c r="X539" s="30"/>
      <c r="Y539" s="30"/>
      <c r="Z539" s="30"/>
      <c r="AA539" s="30"/>
      <c r="AB539" s="30"/>
      <c r="AC539" s="30"/>
      <c r="AD539" s="30"/>
      <c r="AE539" s="30"/>
      <c r="AR539" s="139" t="s">
        <v>174</v>
      </c>
      <c r="AT539" s="139" t="s">
        <v>202</v>
      </c>
      <c r="AU539" s="139" t="s">
        <v>83</v>
      </c>
      <c r="AY539" s="18" t="s">
        <v>128</v>
      </c>
      <c r="BE539" s="140">
        <f>IF(N539="základní",J539,0)</f>
        <v>0</v>
      </c>
      <c r="BF539" s="140">
        <f>IF(N539="snížená",J539,0)</f>
        <v>0</v>
      </c>
      <c r="BG539" s="140">
        <f>IF(N539="zákl. přenesená",J539,0)</f>
        <v>0</v>
      </c>
      <c r="BH539" s="140">
        <f>IF(N539="sníž. přenesená",J539,0)</f>
        <v>0</v>
      </c>
      <c r="BI539" s="140">
        <f>IF(N539="nulová",J539,0)</f>
        <v>0</v>
      </c>
      <c r="BJ539" s="18" t="s">
        <v>135</v>
      </c>
      <c r="BK539" s="140">
        <f>ROUND(I539*H539,2)</f>
        <v>0</v>
      </c>
      <c r="BL539" s="18" t="s">
        <v>135</v>
      </c>
      <c r="BM539" s="139" t="s">
        <v>554</v>
      </c>
    </row>
    <row r="540" spans="2:51" s="13" customFormat="1" ht="12">
      <c r="B540" s="143"/>
      <c r="C540" s="275"/>
      <c r="D540" s="273" t="s">
        <v>139</v>
      </c>
      <c r="E540" s="276" t="s">
        <v>3</v>
      </c>
      <c r="F540" s="277" t="s">
        <v>266</v>
      </c>
      <c r="G540" s="275"/>
      <c r="H540" s="276" t="s">
        <v>3</v>
      </c>
      <c r="I540" s="257"/>
      <c r="J540" s="275"/>
      <c r="K540" s="275"/>
      <c r="L540" s="143"/>
      <c r="M540" s="145"/>
      <c r="N540" s="146"/>
      <c r="O540" s="146"/>
      <c r="P540" s="146"/>
      <c r="Q540" s="146"/>
      <c r="R540" s="146"/>
      <c r="S540" s="146"/>
      <c r="T540" s="147"/>
      <c r="AT540" s="144" t="s">
        <v>139</v>
      </c>
      <c r="AU540" s="144" t="s">
        <v>83</v>
      </c>
      <c r="AV540" s="13" t="s">
        <v>77</v>
      </c>
      <c r="AW540" s="13" t="s">
        <v>31</v>
      </c>
      <c r="AX540" s="13" t="s">
        <v>70</v>
      </c>
      <c r="AY540" s="144" t="s">
        <v>128</v>
      </c>
    </row>
    <row r="541" spans="2:51" s="14" customFormat="1" ht="12">
      <c r="B541" s="148"/>
      <c r="C541" s="278"/>
      <c r="D541" s="273" t="s">
        <v>139</v>
      </c>
      <c r="E541" s="279" t="s">
        <v>3</v>
      </c>
      <c r="F541" s="280" t="s">
        <v>518</v>
      </c>
      <c r="G541" s="278"/>
      <c r="H541" s="281">
        <v>3.45</v>
      </c>
      <c r="I541" s="258"/>
      <c r="J541" s="278"/>
      <c r="K541" s="278"/>
      <c r="L541" s="148"/>
      <c r="M541" s="150"/>
      <c r="N541" s="151"/>
      <c r="O541" s="151"/>
      <c r="P541" s="151"/>
      <c r="Q541" s="151"/>
      <c r="R541" s="151"/>
      <c r="S541" s="151"/>
      <c r="T541" s="152"/>
      <c r="AT541" s="149" t="s">
        <v>139</v>
      </c>
      <c r="AU541" s="149" t="s">
        <v>83</v>
      </c>
      <c r="AV541" s="14" t="s">
        <v>83</v>
      </c>
      <c r="AW541" s="14" t="s">
        <v>31</v>
      </c>
      <c r="AX541" s="14" t="s">
        <v>70</v>
      </c>
      <c r="AY541" s="149" t="s">
        <v>128</v>
      </c>
    </row>
    <row r="542" spans="2:51" s="14" customFormat="1" ht="12">
      <c r="B542" s="148"/>
      <c r="C542" s="278"/>
      <c r="D542" s="273" t="s">
        <v>139</v>
      </c>
      <c r="E542" s="279" t="s">
        <v>3</v>
      </c>
      <c r="F542" s="280" t="s">
        <v>519</v>
      </c>
      <c r="G542" s="278"/>
      <c r="H542" s="281">
        <v>3.3</v>
      </c>
      <c r="I542" s="258"/>
      <c r="J542" s="278"/>
      <c r="K542" s="278"/>
      <c r="L542" s="148"/>
      <c r="M542" s="150"/>
      <c r="N542" s="151"/>
      <c r="O542" s="151"/>
      <c r="P542" s="151"/>
      <c r="Q542" s="151"/>
      <c r="R542" s="151"/>
      <c r="S542" s="151"/>
      <c r="T542" s="152"/>
      <c r="AT542" s="149" t="s">
        <v>139</v>
      </c>
      <c r="AU542" s="149" t="s">
        <v>83</v>
      </c>
      <c r="AV542" s="14" t="s">
        <v>83</v>
      </c>
      <c r="AW542" s="14" t="s">
        <v>31</v>
      </c>
      <c r="AX542" s="14" t="s">
        <v>70</v>
      </c>
      <c r="AY542" s="149" t="s">
        <v>128</v>
      </c>
    </row>
    <row r="543" spans="2:51" s="14" customFormat="1" ht="12">
      <c r="B543" s="148"/>
      <c r="C543" s="278"/>
      <c r="D543" s="273" t="s">
        <v>139</v>
      </c>
      <c r="E543" s="279" t="s">
        <v>3</v>
      </c>
      <c r="F543" s="280" t="s">
        <v>520</v>
      </c>
      <c r="G543" s="278"/>
      <c r="H543" s="281">
        <v>1.16</v>
      </c>
      <c r="I543" s="258"/>
      <c r="J543" s="278"/>
      <c r="K543" s="278"/>
      <c r="L543" s="148"/>
      <c r="M543" s="150"/>
      <c r="N543" s="151"/>
      <c r="O543" s="151"/>
      <c r="P543" s="151"/>
      <c r="Q543" s="151"/>
      <c r="R543" s="151"/>
      <c r="S543" s="151"/>
      <c r="T543" s="152"/>
      <c r="AT543" s="149" t="s">
        <v>139</v>
      </c>
      <c r="AU543" s="149" t="s">
        <v>83</v>
      </c>
      <c r="AV543" s="14" t="s">
        <v>83</v>
      </c>
      <c r="AW543" s="14" t="s">
        <v>31</v>
      </c>
      <c r="AX543" s="14" t="s">
        <v>70</v>
      </c>
      <c r="AY543" s="149" t="s">
        <v>128</v>
      </c>
    </row>
    <row r="544" spans="2:51" s="14" customFormat="1" ht="12">
      <c r="B544" s="148"/>
      <c r="C544" s="278"/>
      <c r="D544" s="273" t="s">
        <v>139</v>
      </c>
      <c r="E544" s="279" t="s">
        <v>3</v>
      </c>
      <c r="F544" s="280" t="s">
        <v>521</v>
      </c>
      <c r="G544" s="278"/>
      <c r="H544" s="281">
        <v>4.68</v>
      </c>
      <c r="I544" s="258"/>
      <c r="J544" s="278"/>
      <c r="K544" s="278"/>
      <c r="L544" s="148"/>
      <c r="M544" s="150"/>
      <c r="N544" s="151"/>
      <c r="O544" s="151"/>
      <c r="P544" s="151"/>
      <c r="Q544" s="151"/>
      <c r="R544" s="151"/>
      <c r="S544" s="151"/>
      <c r="T544" s="152"/>
      <c r="AT544" s="149" t="s">
        <v>139</v>
      </c>
      <c r="AU544" s="149" t="s">
        <v>83</v>
      </c>
      <c r="AV544" s="14" t="s">
        <v>83</v>
      </c>
      <c r="AW544" s="14" t="s">
        <v>31</v>
      </c>
      <c r="AX544" s="14" t="s">
        <v>70</v>
      </c>
      <c r="AY544" s="149" t="s">
        <v>128</v>
      </c>
    </row>
    <row r="545" spans="2:51" s="14" customFormat="1" ht="12">
      <c r="B545" s="148"/>
      <c r="C545" s="278"/>
      <c r="D545" s="273" t="s">
        <v>139</v>
      </c>
      <c r="E545" s="279" t="s">
        <v>3</v>
      </c>
      <c r="F545" s="280" t="s">
        <v>522</v>
      </c>
      <c r="G545" s="278"/>
      <c r="H545" s="281">
        <v>1.2</v>
      </c>
      <c r="I545" s="258"/>
      <c r="J545" s="278"/>
      <c r="K545" s="278"/>
      <c r="L545" s="148"/>
      <c r="M545" s="150"/>
      <c r="N545" s="151"/>
      <c r="O545" s="151"/>
      <c r="P545" s="151"/>
      <c r="Q545" s="151"/>
      <c r="R545" s="151"/>
      <c r="S545" s="151"/>
      <c r="T545" s="152"/>
      <c r="AT545" s="149" t="s">
        <v>139</v>
      </c>
      <c r="AU545" s="149" t="s">
        <v>83</v>
      </c>
      <c r="AV545" s="14" t="s">
        <v>83</v>
      </c>
      <c r="AW545" s="14" t="s">
        <v>31</v>
      </c>
      <c r="AX545" s="14" t="s">
        <v>70</v>
      </c>
      <c r="AY545" s="149" t="s">
        <v>128</v>
      </c>
    </row>
    <row r="546" spans="2:51" s="14" customFormat="1" ht="12">
      <c r="B546" s="148"/>
      <c r="C546" s="278"/>
      <c r="D546" s="273" t="s">
        <v>139</v>
      </c>
      <c r="E546" s="279" t="s">
        <v>3</v>
      </c>
      <c r="F546" s="280" t="s">
        <v>523</v>
      </c>
      <c r="G546" s="278"/>
      <c r="H546" s="281">
        <v>1.68</v>
      </c>
      <c r="I546" s="258"/>
      <c r="J546" s="278"/>
      <c r="K546" s="278"/>
      <c r="L546" s="148"/>
      <c r="M546" s="150"/>
      <c r="N546" s="151"/>
      <c r="O546" s="151"/>
      <c r="P546" s="151"/>
      <c r="Q546" s="151"/>
      <c r="R546" s="151"/>
      <c r="S546" s="151"/>
      <c r="T546" s="152"/>
      <c r="AT546" s="149" t="s">
        <v>139</v>
      </c>
      <c r="AU546" s="149" t="s">
        <v>83</v>
      </c>
      <c r="AV546" s="14" t="s">
        <v>83</v>
      </c>
      <c r="AW546" s="14" t="s">
        <v>31</v>
      </c>
      <c r="AX546" s="14" t="s">
        <v>70</v>
      </c>
      <c r="AY546" s="149" t="s">
        <v>128</v>
      </c>
    </row>
    <row r="547" spans="2:51" s="14" customFormat="1" ht="12">
      <c r="B547" s="148"/>
      <c r="C547" s="278"/>
      <c r="D547" s="273" t="s">
        <v>139</v>
      </c>
      <c r="E547" s="279" t="s">
        <v>3</v>
      </c>
      <c r="F547" s="280" t="s">
        <v>524</v>
      </c>
      <c r="G547" s="278"/>
      <c r="H547" s="281">
        <v>0.6</v>
      </c>
      <c r="I547" s="258"/>
      <c r="J547" s="278"/>
      <c r="K547" s="278"/>
      <c r="L547" s="148"/>
      <c r="M547" s="150"/>
      <c r="N547" s="151"/>
      <c r="O547" s="151"/>
      <c r="P547" s="151"/>
      <c r="Q547" s="151"/>
      <c r="R547" s="151"/>
      <c r="S547" s="151"/>
      <c r="T547" s="152"/>
      <c r="AT547" s="149" t="s">
        <v>139</v>
      </c>
      <c r="AU547" s="149" t="s">
        <v>83</v>
      </c>
      <c r="AV547" s="14" t="s">
        <v>83</v>
      </c>
      <c r="AW547" s="14" t="s">
        <v>31</v>
      </c>
      <c r="AX547" s="14" t="s">
        <v>70</v>
      </c>
      <c r="AY547" s="149" t="s">
        <v>128</v>
      </c>
    </row>
    <row r="548" spans="2:51" s="14" customFormat="1" ht="12">
      <c r="B548" s="148"/>
      <c r="C548" s="278"/>
      <c r="D548" s="273" t="s">
        <v>139</v>
      </c>
      <c r="E548" s="279" t="s">
        <v>3</v>
      </c>
      <c r="F548" s="280" t="s">
        <v>524</v>
      </c>
      <c r="G548" s="278"/>
      <c r="H548" s="281">
        <v>0.6</v>
      </c>
      <c r="I548" s="258"/>
      <c r="J548" s="278"/>
      <c r="K548" s="278"/>
      <c r="L548" s="148"/>
      <c r="M548" s="150"/>
      <c r="N548" s="151"/>
      <c r="O548" s="151"/>
      <c r="P548" s="151"/>
      <c r="Q548" s="151"/>
      <c r="R548" s="151"/>
      <c r="S548" s="151"/>
      <c r="T548" s="152"/>
      <c r="AT548" s="149" t="s">
        <v>139</v>
      </c>
      <c r="AU548" s="149" t="s">
        <v>83</v>
      </c>
      <c r="AV548" s="14" t="s">
        <v>83</v>
      </c>
      <c r="AW548" s="14" t="s">
        <v>31</v>
      </c>
      <c r="AX548" s="14" t="s">
        <v>70</v>
      </c>
      <c r="AY548" s="149" t="s">
        <v>128</v>
      </c>
    </row>
    <row r="549" spans="2:51" s="14" customFormat="1" ht="12">
      <c r="B549" s="148"/>
      <c r="C549" s="278"/>
      <c r="D549" s="273" t="s">
        <v>139</v>
      </c>
      <c r="E549" s="279" t="s">
        <v>3</v>
      </c>
      <c r="F549" s="280" t="s">
        <v>525</v>
      </c>
      <c r="G549" s="278"/>
      <c r="H549" s="281">
        <v>3.24</v>
      </c>
      <c r="I549" s="258"/>
      <c r="J549" s="278"/>
      <c r="K549" s="278"/>
      <c r="L549" s="148"/>
      <c r="M549" s="150"/>
      <c r="N549" s="151"/>
      <c r="O549" s="151"/>
      <c r="P549" s="151"/>
      <c r="Q549" s="151"/>
      <c r="R549" s="151"/>
      <c r="S549" s="151"/>
      <c r="T549" s="152"/>
      <c r="AT549" s="149" t="s">
        <v>139</v>
      </c>
      <c r="AU549" s="149" t="s">
        <v>83</v>
      </c>
      <c r="AV549" s="14" t="s">
        <v>83</v>
      </c>
      <c r="AW549" s="14" t="s">
        <v>31</v>
      </c>
      <c r="AX549" s="14" t="s">
        <v>70</v>
      </c>
      <c r="AY549" s="149" t="s">
        <v>128</v>
      </c>
    </row>
    <row r="550" spans="2:51" s="14" customFormat="1" ht="12">
      <c r="B550" s="148"/>
      <c r="C550" s="278"/>
      <c r="D550" s="273" t="s">
        <v>139</v>
      </c>
      <c r="E550" s="279" t="s">
        <v>3</v>
      </c>
      <c r="F550" s="280" t="s">
        <v>526</v>
      </c>
      <c r="G550" s="278"/>
      <c r="H550" s="281">
        <v>2.32</v>
      </c>
      <c r="I550" s="258"/>
      <c r="J550" s="278"/>
      <c r="K550" s="278"/>
      <c r="L550" s="148"/>
      <c r="M550" s="150"/>
      <c r="N550" s="151"/>
      <c r="O550" s="151"/>
      <c r="P550" s="151"/>
      <c r="Q550" s="151"/>
      <c r="R550" s="151"/>
      <c r="S550" s="151"/>
      <c r="T550" s="152"/>
      <c r="AT550" s="149" t="s">
        <v>139</v>
      </c>
      <c r="AU550" s="149" t="s">
        <v>83</v>
      </c>
      <c r="AV550" s="14" t="s">
        <v>83</v>
      </c>
      <c r="AW550" s="14" t="s">
        <v>31</v>
      </c>
      <c r="AX550" s="14" t="s">
        <v>70</v>
      </c>
      <c r="AY550" s="149" t="s">
        <v>128</v>
      </c>
    </row>
    <row r="551" spans="2:51" s="14" customFormat="1" ht="12">
      <c r="B551" s="148"/>
      <c r="C551" s="278"/>
      <c r="D551" s="273" t="s">
        <v>139</v>
      </c>
      <c r="E551" s="279" t="s">
        <v>3</v>
      </c>
      <c r="F551" s="280" t="s">
        <v>520</v>
      </c>
      <c r="G551" s="278"/>
      <c r="H551" s="281">
        <v>1.16</v>
      </c>
      <c r="I551" s="258"/>
      <c r="J551" s="278"/>
      <c r="K551" s="278"/>
      <c r="L551" s="148"/>
      <c r="M551" s="150"/>
      <c r="N551" s="151"/>
      <c r="O551" s="151"/>
      <c r="P551" s="151"/>
      <c r="Q551" s="151"/>
      <c r="R551" s="151"/>
      <c r="S551" s="151"/>
      <c r="T551" s="152"/>
      <c r="AT551" s="149" t="s">
        <v>139</v>
      </c>
      <c r="AU551" s="149" t="s">
        <v>83</v>
      </c>
      <c r="AV551" s="14" t="s">
        <v>83</v>
      </c>
      <c r="AW551" s="14" t="s">
        <v>31</v>
      </c>
      <c r="AX551" s="14" t="s">
        <v>70</v>
      </c>
      <c r="AY551" s="149" t="s">
        <v>128</v>
      </c>
    </row>
    <row r="552" spans="2:51" s="14" customFormat="1" ht="12">
      <c r="B552" s="148"/>
      <c r="C552" s="278"/>
      <c r="D552" s="273" t="s">
        <v>139</v>
      </c>
      <c r="E552" s="279" t="s">
        <v>3</v>
      </c>
      <c r="F552" s="280" t="s">
        <v>527</v>
      </c>
      <c r="G552" s="278"/>
      <c r="H552" s="281">
        <v>1.12</v>
      </c>
      <c r="I552" s="258"/>
      <c r="J552" s="278"/>
      <c r="K552" s="278"/>
      <c r="L552" s="148"/>
      <c r="M552" s="150"/>
      <c r="N552" s="151"/>
      <c r="O552" s="151"/>
      <c r="P552" s="151"/>
      <c r="Q552" s="151"/>
      <c r="R552" s="151"/>
      <c r="S552" s="151"/>
      <c r="T552" s="152"/>
      <c r="AT552" s="149" t="s">
        <v>139</v>
      </c>
      <c r="AU552" s="149" t="s">
        <v>83</v>
      </c>
      <c r="AV552" s="14" t="s">
        <v>83</v>
      </c>
      <c r="AW552" s="14" t="s">
        <v>31</v>
      </c>
      <c r="AX552" s="14" t="s">
        <v>70</v>
      </c>
      <c r="AY552" s="149" t="s">
        <v>128</v>
      </c>
    </row>
    <row r="553" spans="2:51" s="14" customFormat="1" ht="12">
      <c r="B553" s="148"/>
      <c r="C553" s="278"/>
      <c r="D553" s="273" t="s">
        <v>139</v>
      </c>
      <c r="E553" s="279" t="s">
        <v>3</v>
      </c>
      <c r="F553" s="280" t="s">
        <v>528</v>
      </c>
      <c r="G553" s="278"/>
      <c r="H553" s="281">
        <v>5.85</v>
      </c>
      <c r="I553" s="258"/>
      <c r="J553" s="278"/>
      <c r="K553" s="278"/>
      <c r="L553" s="148"/>
      <c r="M553" s="150"/>
      <c r="N553" s="151"/>
      <c r="O553" s="151"/>
      <c r="P553" s="151"/>
      <c r="Q553" s="151"/>
      <c r="R553" s="151"/>
      <c r="S553" s="151"/>
      <c r="T553" s="152"/>
      <c r="AT553" s="149" t="s">
        <v>139</v>
      </c>
      <c r="AU553" s="149" t="s">
        <v>83</v>
      </c>
      <c r="AV553" s="14" t="s">
        <v>83</v>
      </c>
      <c r="AW553" s="14" t="s">
        <v>31</v>
      </c>
      <c r="AX553" s="14" t="s">
        <v>70</v>
      </c>
      <c r="AY553" s="149" t="s">
        <v>128</v>
      </c>
    </row>
    <row r="554" spans="2:51" s="14" customFormat="1" ht="12">
      <c r="B554" s="148"/>
      <c r="C554" s="278"/>
      <c r="D554" s="273" t="s">
        <v>139</v>
      </c>
      <c r="E554" s="279" t="s">
        <v>3</v>
      </c>
      <c r="F554" s="280" t="s">
        <v>529</v>
      </c>
      <c r="G554" s="278"/>
      <c r="H554" s="281">
        <v>4.56</v>
      </c>
      <c r="I554" s="258"/>
      <c r="J554" s="278"/>
      <c r="K554" s="278"/>
      <c r="L554" s="148"/>
      <c r="M554" s="150"/>
      <c r="N554" s="151"/>
      <c r="O554" s="151"/>
      <c r="P554" s="151"/>
      <c r="Q554" s="151"/>
      <c r="R554" s="151"/>
      <c r="S554" s="151"/>
      <c r="T554" s="152"/>
      <c r="AT554" s="149" t="s">
        <v>139</v>
      </c>
      <c r="AU554" s="149" t="s">
        <v>83</v>
      </c>
      <c r="AV554" s="14" t="s">
        <v>83</v>
      </c>
      <c r="AW554" s="14" t="s">
        <v>31</v>
      </c>
      <c r="AX554" s="14" t="s">
        <v>70</v>
      </c>
      <c r="AY554" s="149" t="s">
        <v>128</v>
      </c>
    </row>
    <row r="555" spans="2:51" s="13" customFormat="1" ht="12">
      <c r="B555" s="143"/>
      <c r="C555" s="275"/>
      <c r="D555" s="273" t="s">
        <v>139</v>
      </c>
      <c r="E555" s="276" t="s">
        <v>3</v>
      </c>
      <c r="F555" s="277" t="s">
        <v>233</v>
      </c>
      <c r="G555" s="275"/>
      <c r="H555" s="276" t="s">
        <v>3</v>
      </c>
      <c r="I555" s="257"/>
      <c r="J555" s="275"/>
      <c r="K555" s="275"/>
      <c r="L555" s="143"/>
      <c r="M555" s="145"/>
      <c r="N555" s="146"/>
      <c r="O555" s="146"/>
      <c r="P555" s="146"/>
      <c r="Q555" s="146"/>
      <c r="R555" s="146"/>
      <c r="S555" s="146"/>
      <c r="T555" s="147"/>
      <c r="AT555" s="144" t="s">
        <v>139</v>
      </c>
      <c r="AU555" s="144" t="s">
        <v>83</v>
      </c>
      <c r="AV555" s="13" t="s">
        <v>77</v>
      </c>
      <c r="AW555" s="13" t="s">
        <v>31</v>
      </c>
      <c r="AX555" s="13" t="s">
        <v>70</v>
      </c>
      <c r="AY555" s="144" t="s">
        <v>128</v>
      </c>
    </row>
    <row r="556" spans="2:51" s="14" customFormat="1" ht="12">
      <c r="B556" s="148"/>
      <c r="C556" s="278"/>
      <c r="D556" s="273" t="s">
        <v>139</v>
      </c>
      <c r="E556" s="279" t="s">
        <v>3</v>
      </c>
      <c r="F556" s="280" t="s">
        <v>530</v>
      </c>
      <c r="G556" s="278"/>
      <c r="H556" s="281">
        <v>1.5</v>
      </c>
      <c r="I556" s="258"/>
      <c r="J556" s="278"/>
      <c r="K556" s="278"/>
      <c r="L556" s="148"/>
      <c r="M556" s="150"/>
      <c r="N556" s="151"/>
      <c r="O556" s="151"/>
      <c r="P556" s="151"/>
      <c r="Q556" s="151"/>
      <c r="R556" s="151"/>
      <c r="S556" s="151"/>
      <c r="T556" s="152"/>
      <c r="AT556" s="149" t="s">
        <v>139</v>
      </c>
      <c r="AU556" s="149" t="s">
        <v>83</v>
      </c>
      <c r="AV556" s="14" t="s">
        <v>83</v>
      </c>
      <c r="AW556" s="14" t="s">
        <v>31</v>
      </c>
      <c r="AX556" s="14" t="s">
        <v>70</v>
      </c>
      <c r="AY556" s="149" t="s">
        <v>128</v>
      </c>
    </row>
    <row r="557" spans="2:51" s="14" customFormat="1" ht="12">
      <c r="B557" s="148"/>
      <c r="C557" s="278"/>
      <c r="D557" s="273" t="s">
        <v>139</v>
      </c>
      <c r="E557" s="279" t="s">
        <v>3</v>
      </c>
      <c r="F557" s="280" t="s">
        <v>531</v>
      </c>
      <c r="G557" s="278"/>
      <c r="H557" s="281">
        <v>1.3</v>
      </c>
      <c r="I557" s="258"/>
      <c r="J557" s="278"/>
      <c r="K557" s="278"/>
      <c r="L557" s="148"/>
      <c r="M557" s="150"/>
      <c r="N557" s="151"/>
      <c r="O557" s="151"/>
      <c r="P557" s="151"/>
      <c r="Q557" s="151"/>
      <c r="R557" s="151"/>
      <c r="S557" s="151"/>
      <c r="T557" s="152"/>
      <c r="AT557" s="149" t="s">
        <v>139</v>
      </c>
      <c r="AU557" s="149" t="s">
        <v>83</v>
      </c>
      <c r="AV557" s="14" t="s">
        <v>83</v>
      </c>
      <c r="AW557" s="14" t="s">
        <v>31</v>
      </c>
      <c r="AX557" s="14" t="s">
        <v>70</v>
      </c>
      <c r="AY557" s="149" t="s">
        <v>128</v>
      </c>
    </row>
    <row r="558" spans="2:51" s="14" customFormat="1" ht="12">
      <c r="B558" s="148"/>
      <c r="C558" s="278"/>
      <c r="D558" s="273" t="s">
        <v>139</v>
      </c>
      <c r="E558" s="279" t="s">
        <v>3</v>
      </c>
      <c r="F558" s="280" t="s">
        <v>532</v>
      </c>
      <c r="G558" s="278"/>
      <c r="H558" s="281">
        <v>1.35</v>
      </c>
      <c r="I558" s="258"/>
      <c r="J558" s="278"/>
      <c r="K558" s="278"/>
      <c r="L558" s="148"/>
      <c r="M558" s="150"/>
      <c r="N558" s="151"/>
      <c r="O558" s="151"/>
      <c r="P558" s="151"/>
      <c r="Q558" s="151"/>
      <c r="R558" s="151"/>
      <c r="S558" s="151"/>
      <c r="T558" s="152"/>
      <c r="AT558" s="149" t="s">
        <v>139</v>
      </c>
      <c r="AU558" s="149" t="s">
        <v>83</v>
      </c>
      <c r="AV558" s="14" t="s">
        <v>83</v>
      </c>
      <c r="AW558" s="14" t="s">
        <v>31</v>
      </c>
      <c r="AX558" s="14" t="s">
        <v>70</v>
      </c>
      <c r="AY558" s="149" t="s">
        <v>128</v>
      </c>
    </row>
    <row r="559" spans="2:51" s="13" customFormat="1" ht="12">
      <c r="B559" s="143"/>
      <c r="C559" s="275"/>
      <c r="D559" s="273" t="s">
        <v>139</v>
      </c>
      <c r="E559" s="276" t="s">
        <v>3</v>
      </c>
      <c r="F559" s="277" t="s">
        <v>276</v>
      </c>
      <c r="G559" s="275"/>
      <c r="H559" s="276" t="s">
        <v>3</v>
      </c>
      <c r="I559" s="257"/>
      <c r="J559" s="275"/>
      <c r="K559" s="275"/>
      <c r="L559" s="143"/>
      <c r="M559" s="145"/>
      <c r="N559" s="146"/>
      <c r="O559" s="146"/>
      <c r="P559" s="146"/>
      <c r="Q559" s="146"/>
      <c r="R559" s="146"/>
      <c r="S559" s="146"/>
      <c r="T559" s="147"/>
      <c r="AT559" s="144" t="s">
        <v>139</v>
      </c>
      <c r="AU559" s="144" t="s">
        <v>83</v>
      </c>
      <c r="AV559" s="13" t="s">
        <v>77</v>
      </c>
      <c r="AW559" s="13" t="s">
        <v>31</v>
      </c>
      <c r="AX559" s="13" t="s">
        <v>70</v>
      </c>
      <c r="AY559" s="144" t="s">
        <v>128</v>
      </c>
    </row>
    <row r="560" spans="2:51" s="14" customFormat="1" ht="12">
      <c r="B560" s="148"/>
      <c r="C560" s="278"/>
      <c r="D560" s="273" t="s">
        <v>139</v>
      </c>
      <c r="E560" s="279" t="s">
        <v>3</v>
      </c>
      <c r="F560" s="280" t="s">
        <v>533</v>
      </c>
      <c r="G560" s="278"/>
      <c r="H560" s="281">
        <v>3.48</v>
      </c>
      <c r="I560" s="258"/>
      <c r="J560" s="278"/>
      <c r="K560" s="278"/>
      <c r="L560" s="148"/>
      <c r="M560" s="150"/>
      <c r="N560" s="151"/>
      <c r="O560" s="151"/>
      <c r="P560" s="151"/>
      <c r="Q560" s="151"/>
      <c r="R560" s="151"/>
      <c r="S560" s="151"/>
      <c r="T560" s="152"/>
      <c r="AT560" s="149" t="s">
        <v>139</v>
      </c>
      <c r="AU560" s="149" t="s">
        <v>83</v>
      </c>
      <c r="AV560" s="14" t="s">
        <v>83</v>
      </c>
      <c r="AW560" s="14" t="s">
        <v>31</v>
      </c>
      <c r="AX560" s="14" t="s">
        <v>70</v>
      </c>
      <c r="AY560" s="149" t="s">
        <v>128</v>
      </c>
    </row>
    <row r="561" spans="2:51" s="14" customFormat="1" ht="12">
      <c r="B561" s="148"/>
      <c r="C561" s="278"/>
      <c r="D561" s="273" t="s">
        <v>139</v>
      </c>
      <c r="E561" s="279" t="s">
        <v>3</v>
      </c>
      <c r="F561" s="280" t="s">
        <v>534</v>
      </c>
      <c r="G561" s="278"/>
      <c r="H561" s="281">
        <v>1.18</v>
      </c>
      <c r="I561" s="258"/>
      <c r="J561" s="278"/>
      <c r="K561" s="278"/>
      <c r="L561" s="148"/>
      <c r="M561" s="150"/>
      <c r="N561" s="151"/>
      <c r="O561" s="151"/>
      <c r="P561" s="151"/>
      <c r="Q561" s="151"/>
      <c r="R561" s="151"/>
      <c r="S561" s="151"/>
      <c r="T561" s="152"/>
      <c r="AT561" s="149" t="s">
        <v>139</v>
      </c>
      <c r="AU561" s="149" t="s">
        <v>83</v>
      </c>
      <c r="AV561" s="14" t="s">
        <v>83</v>
      </c>
      <c r="AW561" s="14" t="s">
        <v>31</v>
      </c>
      <c r="AX561" s="14" t="s">
        <v>70</v>
      </c>
      <c r="AY561" s="149" t="s">
        <v>128</v>
      </c>
    </row>
    <row r="562" spans="2:51" s="14" customFormat="1" ht="12">
      <c r="B562" s="148"/>
      <c r="C562" s="278"/>
      <c r="D562" s="273" t="s">
        <v>139</v>
      </c>
      <c r="E562" s="279" t="s">
        <v>3</v>
      </c>
      <c r="F562" s="280" t="s">
        <v>535</v>
      </c>
      <c r="G562" s="278"/>
      <c r="H562" s="281">
        <v>3.42</v>
      </c>
      <c r="I562" s="258"/>
      <c r="J562" s="278"/>
      <c r="K562" s="278"/>
      <c r="L562" s="148"/>
      <c r="M562" s="150"/>
      <c r="N562" s="151"/>
      <c r="O562" s="151"/>
      <c r="P562" s="151"/>
      <c r="Q562" s="151"/>
      <c r="R562" s="151"/>
      <c r="S562" s="151"/>
      <c r="T562" s="152"/>
      <c r="AT562" s="149" t="s">
        <v>139</v>
      </c>
      <c r="AU562" s="149" t="s">
        <v>83</v>
      </c>
      <c r="AV562" s="14" t="s">
        <v>83</v>
      </c>
      <c r="AW562" s="14" t="s">
        <v>31</v>
      </c>
      <c r="AX562" s="14" t="s">
        <v>70</v>
      </c>
      <c r="AY562" s="149" t="s">
        <v>128</v>
      </c>
    </row>
    <row r="563" spans="2:51" s="14" customFormat="1" ht="12">
      <c r="B563" s="148"/>
      <c r="C563" s="278"/>
      <c r="D563" s="273" t="s">
        <v>139</v>
      </c>
      <c r="E563" s="279" t="s">
        <v>3</v>
      </c>
      <c r="F563" s="280" t="s">
        <v>536</v>
      </c>
      <c r="G563" s="278"/>
      <c r="H563" s="281">
        <v>2.34</v>
      </c>
      <c r="I563" s="258"/>
      <c r="J563" s="278"/>
      <c r="K563" s="278"/>
      <c r="L563" s="148"/>
      <c r="M563" s="150"/>
      <c r="N563" s="151"/>
      <c r="O563" s="151"/>
      <c r="P563" s="151"/>
      <c r="Q563" s="151"/>
      <c r="R563" s="151"/>
      <c r="S563" s="151"/>
      <c r="T563" s="152"/>
      <c r="AT563" s="149" t="s">
        <v>139</v>
      </c>
      <c r="AU563" s="149" t="s">
        <v>83</v>
      </c>
      <c r="AV563" s="14" t="s">
        <v>83</v>
      </c>
      <c r="AW563" s="14" t="s">
        <v>31</v>
      </c>
      <c r="AX563" s="14" t="s">
        <v>70</v>
      </c>
      <c r="AY563" s="149" t="s">
        <v>128</v>
      </c>
    </row>
    <row r="564" spans="2:51" s="14" customFormat="1" ht="12">
      <c r="B564" s="148"/>
      <c r="C564" s="278"/>
      <c r="D564" s="273" t="s">
        <v>139</v>
      </c>
      <c r="E564" s="279" t="s">
        <v>3</v>
      </c>
      <c r="F564" s="280" t="s">
        <v>518</v>
      </c>
      <c r="G564" s="278"/>
      <c r="H564" s="281">
        <v>3.45</v>
      </c>
      <c r="I564" s="258"/>
      <c r="J564" s="278"/>
      <c r="K564" s="278"/>
      <c r="L564" s="148"/>
      <c r="M564" s="150"/>
      <c r="N564" s="151"/>
      <c r="O564" s="151"/>
      <c r="P564" s="151"/>
      <c r="Q564" s="151"/>
      <c r="R564" s="151"/>
      <c r="S564" s="151"/>
      <c r="T564" s="152"/>
      <c r="AT564" s="149" t="s">
        <v>139</v>
      </c>
      <c r="AU564" s="149" t="s">
        <v>83</v>
      </c>
      <c r="AV564" s="14" t="s">
        <v>83</v>
      </c>
      <c r="AW564" s="14" t="s">
        <v>31</v>
      </c>
      <c r="AX564" s="14" t="s">
        <v>70</v>
      </c>
      <c r="AY564" s="149" t="s">
        <v>128</v>
      </c>
    </row>
    <row r="565" spans="2:51" s="14" customFormat="1" ht="12">
      <c r="B565" s="148"/>
      <c r="C565" s="278"/>
      <c r="D565" s="273" t="s">
        <v>139</v>
      </c>
      <c r="E565" s="279" t="s">
        <v>3</v>
      </c>
      <c r="F565" s="280" t="s">
        <v>537</v>
      </c>
      <c r="G565" s="278"/>
      <c r="H565" s="281">
        <v>1.17</v>
      </c>
      <c r="I565" s="258"/>
      <c r="J565" s="278"/>
      <c r="K565" s="278"/>
      <c r="L565" s="148"/>
      <c r="M565" s="150"/>
      <c r="N565" s="151"/>
      <c r="O565" s="151"/>
      <c r="P565" s="151"/>
      <c r="Q565" s="151"/>
      <c r="R565" s="151"/>
      <c r="S565" s="151"/>
      <c r="T565" s="152"/>
      <c r="AT565" s="149" t="s">
        <v>139</v>
      </c>
      <c r="AU565" s="149" t="s">
        <v>83</v>
      </c>
      <c r="AV565" s="14" t="s">
        <v>83</v>
      </c>
      <c r="AW565" s="14" t="s">
        <v>31</v>
      </c>
      <c r="AX565" s="14" t="s">
        <v>70</v>
      </c>
      <c r="AY565" s="149" t="s">
        <v>128</v>
      </c>
    </row>
    <row r="566" spans="2:51" s="14" customFormat="1" ht="12">
      <c r="B566" s="148"/>
      <c r="C566" s="278"/>
      <c r="D566" s="273" t="s">
        <v>139</v>
      </c>
      <c r="E566" s="279" t="s">
        <v>3</v>
      </c>
      <c r="F566" s="280" t="s">
        <v>523</v>
      </c>
      <c r="G566" s="278"/>
      <c r="H566" s="281">
        <v>1.68</v>
      </c>
      <c r="I566" s="258"/>
      <c r="J566" s="278"/>
      <c r="K566" s="278"/>
      <c r="L566" s="148"/>
      <c r="M566" s="150"/>
      <c r="N566" s="151"/>
      <c r="O566" s="151"/>
      <c r="P566" s="151"/>
      <c r="Q566" s="151"/>
      <c r="R566" s="151"/>
      <c r="S566" s="151"/>
      <c r="T566" s="152"/>
      <c r="AT566" s="149" t="s">
        <v>139</v>
      </c>
      <c r="AU566" s="149" t="s">
        <v>83</v>
      </c>
      <c r="AV566" s="14" t="s">
        <v>83</v>
      </c>
      <c r="AW566" s="14" t="s">
        <v>31</v>
      </c>
      <c r="AX566" s="14" t="s">
        <v>70</v>
      </c>
      <c r="AY566" s="149" t="s">
        <v>128</v>
      </c>
    </row>
    <row r="567" spans="2:51" s="14" customFormat="1" ht="12">
      <c r="B567" s="148"/>
      <c r="C567" s="278"/>
      <c r="D567" s="273" t="s">
        <v>139</v>
      </c>
      <c r="E567" s="279" t="s">
        <v>3</v>
      </c>
      <c r="F567" s="280" t="s">
        <v>538</v>
      </c>
      <c r="G567" s="278"/>
      <c r="H567" s="281">
        <v>0.5</v>
      </c>
      <c r="I567" s="258"/>
      <c r="J567" s="278"/>
      <c r="K567" s="278"/>
      <c r="L567" s="148"/>
      <c r="M567" s="150"/>
      <c r="N567" s="151"/>
      <c r="O567" s="151"/>
      <c r="P567" s="151"/>
      <c r="Q567" s="151"/>
      <c r="R567" s="151"/>
      <c r="S567" s="151"/>
      <c r="T567" s="152"/>
      <c r="AT567" s="149" t="s">
        <v>139</v>
      </c>
      <c r="AU567" s="149" t="s">
        <v>83</v>
      </c>
      <c r="AV567" s="14" t="s">
        <v>83</v>
      </c>
      <c r="AW567" s="14" t="s">
        <v>31</v>
      </c>
      <c r="AX567" s="14" t="s">
        <v>70</v>
      </c>
      <c r="AY567" s="149" t="s">
        <v>128</v>
      </c>
    </row>
    <row r="568" spans="2:51" s="14" customFormat="1" ht="12">
      <c r="B568" s="148"/>
      <c r="C568" s="278"/>
      <c r="D568" s="273" t="s">
        <v>139</v>
      </c>
      <c r="E568" s="279" t="s">
        <v>3</v>
      </c>
      <c r="F568" s="280" t="s">
        <v>539</v>
      </c>
      <c r="G568" s="278"/>
      <c r="H568" s="281">
        <v>0.78</v>
      </c>
      <c r="I568" s="258"/>
      <c r="J568" s="278"/>
      <c r="K568" s="278"/>
      <c r="L568" s="148"/>
      <c r="M568" s="150"/>
      <c r="N568" s="151"/>
      <c r="O568" s="151"/>
      <c r="P568" s="151"/>
      <c r="Q568" s="151"/>
      <c r="R568" s="151"/>
      <c r="S568" s="151"/>
      <c r="T568" s="152"/>
      <c r="AT568" s="149" t="s">
        <v>139</v>
      </c>
      <c r="AU568" s="149" t="s">
        <v>83</v>
      </c>
      <c r="AV568" s="14" t="s">
        <v>83</v>
      </c>
      <c r="AW568" s="14" t="s">
        <v>31</v>
      </c>
      <c r="AX568" s="14" t="s">
        <v>70</v>
      </c>
      <c r="AY568" s="149" t="s">
        <v>128</v>
      </c>
    </row>
    <row r="569" spans="2:51" s="14" customFormat="1" ht="12">
      <c r="B569" s="148"/>
      <c r="C569" s="278"/>
      <c r="D569" s="273" t="s">
        <v>139</v>
      </c>
      <c r="E569" s="279" t="s">
        <v>3</v>
      </c>
      <c r="F569" s="280" t="s">
        <v>526</v>
      </c>
      <c r="G569" s="278"/>
      <c r="H569" s="281">
        <v>2.32</v>
      </c>
      <c r="I569" s="258"/>
      <c r="J569" s="278"/>
      <c r="K569" s="278"/>
      <c r="L569" s="148"/>
      <c r="M569" s="150"/>
      <c r="N569" s="151"/>
      <c r="O569" s="151"/>
      <c r="P569" s="151"/>
      <c r="Q569" s="151"/>
      <c r="R569" s="151"/>
      <c r="S569" s="151"/>
      <c r="T569" s="152"/>
      <c r="AT569" s="149" t="s">
        <v>139</v>
      </c>
      <c r="AU569" s="149" t="s">
        <v>83</v>
      </c>
      <c r="AV569" s="14" t="s">
        <v>83</v>
      </c>
      <c r="AW569" s="14" t="s">
        <v>31</v>
      </c>
      <c r="AX569" s="14" t="s">
        <v>70</v>
      </c>
      <c r="AY569" s="149" t="s">
        <v>128</v>
      </c>
    </row>
    <row r="570" spans="2:51" s="14" customFormat="1" ht="12">
      <c r="B570" s="148"/>
      <c r="C570" s="278"/>
      <c r="D570" s="273" t="s">
        <v>139</v>
      </c>
      <c r="E570" s="279" t="s">
        <v>3</v>
      </c>
      <c r="F570" s="280" t="s">
        <v>540</v>
      </c>
      <c r="G570" s="278"/>
      <c r="H570" s="281">
        <v>1.62</v>
      </c>
      <c r="I570" s="258"/>
      <c r="J570" s="278"/>
      <c r="K570" s="278"/>
      <c r="L570" s="148"/>
      <c r="M570" s="150"/>
      <c r="N570" s="151"/>
      <c r="O570" s="151"/>
      <c r="P570" s="151"/>
      <c r="Q570" s="151"/>
      <c r="R570" s="151"/>
      <c r="S570" s="151"/>
      <c r="T570" s="152"/>
      <c r="AT570" s="149" t="s">
        <v>139</v>
      </c>
      <c r="AU570" s="149" t="s">
        <v>83</v>
      </c>
      <c r="AV570" s="14" t="s">
        <v>83</v>
      </c>
      <c r="AW570" s="14" t="s">
        <v>31</v>
      </c>
      <c r="AX570" s="14" t="s">
        <v>70</v>
      </c>
      <c r="AY570" s="149" t="s">
        <v>128</v>
      </c>
    </row>
    <row r="571" spans="2:51" s="14" customFormat="1" ht="12">
      <c r="B571" s="148"/>
      <c r="C571" s="278"/>
      <c r="D571" s="273" t="s">
        <v>139</v>
      </c>
      <c r="E571" s="279" t="s">
        <v>3</v>
      </c>
      <c r="F571" s="280" t="s">
        <v>526</v>
      </c>
      <c r="G571" s="278"/>
      <c r="H571" s="281">
        <v>2.32</v>
      </c>
      <c r="I571" s="258"/>
      <c r="J571" s="278"/>
      <c r="K571" s="278"/>
      <c r="L571" s="148"/>
      <c r="M571" s="150"/>
      <c r="N571" s="151"/>
      <c r="O571" s="151"/>
      <c r="P571" s="151"/>
      <c r="Q571" s="151"/>
      <c r="R571" s="151"/>
      <c r="S571" s="151"/>
      <c r="T571" s="152"/>
      <c r="AT571" s="149" t="s">
        <v>139</v>
      </c>
      <c r="AU571" s="149" t="s">
        <v>83</v>
      </c>
      <c r="AV571" s="14" t="s">
        <v>83</v>
      </c>
      <c r="AW571" s="14" t="s">
        <v>31</v>
      </c>
      <c r="AX571" s="14" t="s">
        <v>70</v>
      </c>
      <c r="AY571" s="149" t="s">
        <v>128</v>
      </c>
    </row>
    <row r="572" spans="2:51" s="14" customFormat="1" ht="12">
      <c r="B572" s="148"/>
      <c r="C572" s="278"/>
      <c r="D572" s="273" t="s">
        <v>139</v>
      </c>
      <c r="E572" s="279" t="s">
        <v>3</v>
      </c>
      <c r="F572" s="280" t="s">
        <v>541</v>
      </c>
      <c r="G572" s="278"/>
      <c r="H572" s="281">
        <v>1.66</v>
      </c>
      <c r="I572" s="258"/>
      <c r="J572" s="278"/>
      <c r="K572" s="278"/>
      <c r="L572" s="148"/>
      <c r="M572" s="150"/>
      <c r="N572" s="151"/>
      <c r="O572" s="151"/>
      <c r="P572" s="151"/>
      <c r="Q572" s="151"/>
      <c r="R572" s="151"/>
      <c r="S572" s="151"/>
      <c r="T572" s="152"/>
      <c r="AT572" s="149" t="s">
        <v>139</v>
      </c>
      <c r="AU572" s="149" t="s">
        <v>83</v>
      </c>
      <c r="AV572" s="14" t="s">
        <v>83</v>
      </c>
      <c r="AW572" s="14" t="s">
        <v>31</v>
      </c>
      <c r="AX572" s="14" t="s">
        <v>70</v>
      </c>
      <c r="AY572" s="149" t="s">
        <v>128</v>
      </c>
    </row>
    <row r="573" spans="2:51" s="14" customFormat="1" ht="12">
      <c r="B573" s="148"/>
      <c r="C573" s="278"/>
      <c r="D573" s="273" t="s">
        <v>139</v>
      </c>
      <c r="E573" s="279" t="s">
        <v>3</v>
      </c>
      <c r="F573" s="280" t="s">
        <v>520</v>
      </c>
      <c r="G573" s="278"/>
      <c r="H573" s="281">
        <v>1.16</v>
      </c>
      <c r="I573" s="258"/>
      <c r="J573" s="278"/>
      <c r="K573" s="278"/>
      <c r="L573" s="148"/>
      <c r="M573" s="150"/>
      <c r="N573" s="151"/>
      <c r="O573" s="151"/>
      <c r="P573" s="151"/>
      <c r="Q573" s="151"/>
      <c r="R573" s="151"/>
      <c r="S573" s="151"/>
      <c r="T573" s="152"/>
      <c r="AT573" s="149" t="s">
        <v>139</v>
      </c>
      <c r="AU573" s="149" t="s">
        <v>83</v>
      </c>
      <c r="AV573" s="14" t="s">
        <v>83</v>
      </c>
      <c r="AW573" s="14" t="s">
        <v>31</v>
      </c>
      <c r="AX573" s="14" t="s">
        <v>70</v>
      </c>
      <c r="AY573" s="149" t="s">
        <v>128</v>
      </c>
    </row>
    <row r="574" spans="2:51" s="14" customFormat="1" ht="12">
      <c r="B574" s="148"/>
      <c r="C574" s="278"/>
      <c r="D574" s="273" t="s">
        <v>139</v>
      </c>
      <c r="E574" s="279" t="s">
        <v>3</v>
      </c>
      <c r="F574" s="280" t="s">
        <v>540</v>
      </c>
      <c r="G574" s="278"/>
      <c r="H574" s="281">
        <v>1.62</v>
      </c>
      <c r="I574" s="258"/>
      <c r="J574" s="278"/>
      <c r="K574" s="278"/>
      <c r="L574" s="148"/>
      <c r="M574" s="150"/>
      <c r="N574" s="151"/>
      <c r="O574" s="151"/>
      <c r="P574" s="151"/>
      <c r="Q574" s="151"/>
      <c r="R574" s="151"/>
      <c r="S574" s="151"/>
      <c r="T574" s="152"/>
      <c r="AT574" s="149" t="s">
        <v>139</v>
      </c>
      <c r="AU574" s="149" t="s">
        <v>83</v>
      </c>
      <c r="AV574" s="14" t="s">
        <v>83</v>
      </c>
      <c r="AW574" s="14" t="s">
        <v>31</v>
      </c>
      <c r="AX574" s="14" t="s">
        <v>70</v>
      </c>
      <c r="AY574" s="149" t="s">
        <v>128</v>
      </c>
    </row>
    <row r="575" spans="2:51" s="14" customFormat="1" ht="12">
      <c r="B575" s="148"/>
      <c r="C575" s="278"/>
      <c r="D575" s="273" t="s">
        <v>139</v>
      </c>
      <c r="E575" s="279" t="s">
        <v>3</v>
      </c>
      <c r="F575" s="280" t="s">
        <v>520</v>
      </c>
      <c r="G575" s="278"/>
      <c r="H575" s="281">
        <v>1.16</v>
      </c>
      <c r="I575" s="258"/>
      <c r="J575" s="278"/>
      <c r="K575" s="278"/>
      <c r="L575" s="148"/>
      <c r="M575" s="150"/>
      <c r="N575" s="151"/>
      <c r="O575" s="151"/>
      <c r="P575" s="151"/>
      <c r="Q575" s="151"/>
      <c r="R575" s="151"/>
      <c r="S575" s="151"/>
      <c r="T575" s="152"/>
      <c r="AT575" s="149" t="s">
        <v>139</v>
      </c>
      <c r="AU575" s="149" t="s">
        <v>83</v>
      </c>
      <c r="AV575" s="14" t="s">
        <v>83</v>
      </c>
      <c r="AW575" s="14" t="s">
        <v>31</v>
      </c>
      <c r="AX575" s="14" t="s">
        <v>70</v>
      </c>
      <c r="AY575" s="149" t="s">
        <v>128</v>
      </c>
    </row>
    <row r="576" spans="2:51" s="14" customFormat="1" ht="12">
      <c r="B576" s="148"/>
      <c r="C576" s="278"/>
      <c r="D576" s="273" t="s">
        <v>139</v>
      </c>
      <c r="E576" s="279" t="s">
        <v>3</v>
      </c>
      <c r="F576" s="280" t="s">
        <v>527</v>
      </c>
      <c r="G576" s="278"/>
      <c r="H576" s="281">
        <v>1.12</v>
      </c>
      <c r="I576" s="258"/>
      <c r="J576" s="278"/>
      <c r="K576" s="278"/>
      <c r="L576" s="148"/>
      <c r="M576" s="150"/>
      <c r="N576" s="151"/>
      <c r="O576" s="151"/>
      <c r="P576" s="151"/>
      <c r="Q576" s="151"/>
      <c r="R576" s="151"/>
      <c r="S576" s="151"/>
      <c r="T576" s="152"/>
      <c r="AT576" s="149" t="s">
        <v>139</v>
      </c>
      <c r="AU576" s="149" t="s">
        <v>83</v>
      </c>
      <c r="AV576" s="14" t="s">
        <v>83</v>
      </c>
      <c r="AW576" s="14" t="s">
        <v>31</v>
      </c>
      <c r="AX576" s="14" t="s">
        <v>70</v>
      </c>
      <c r="AY576" s="149" t="s">
        <v>128</v>
      </c>
    </row>
    <row r="577" spans="2:51" s="14" customFormat="1" ht="12">
      <c r="B577" s="148"/>
      <c r="C577" s="278"/>
      <c r="D577" s="273" t="s">
        <v>139</v>
      </c>
      <c r="E577" s="279" t="s">
        <v>3</v>
      </c>
      <c r="F577" s="280" t="s">
        <v>542</v>
      </c>
      <c r="G577" s="278"/>
      <c r="H577" s="281">
        <v>1.165</v>
      </c>
      <c r="I577" s="258"/>
      <c r="J577" s="278"/>
      <c r="K577" s="278"/>
      <c r="L577" s="148"/>
      <c r="M577" s="150"/>
      <c r="N577" s="151"/>
      <c r="O577" s="151"/>
      <c r="P577" s="151"/>
      <c r="Q577" s="151"/>
      <c r="R577" s="151"/>
      <c r="S577" s="151"/>
      <c r="T577" s="152"/>
      <c r="AT577" s="149" t="s">
        <v>139</v>
      </c>
      <c r="AU577" s="149" t="s">
        <v>83</v>
      </c>
      <c r="AV577" s="14" t="s">
        <v>83</v>
      </c>
      <c r="AW577" s="14" t="s">
        <v>31</v>
      </c>
      <c r="AX577" s="14" t="s">
        <v>70</v>
      </c>
      <c r="AY577" s="149" t="s">
        <v>128</v>
      </c>
    </row>
    <row r="578" spans="2:51" s="14" customFormat="1" ht="12">
      <c r="B578" s="148"/>
      <c r="C578" s="278"/>
      <c r="D578" s="273" t="s">
        <v>139</v>
      </c>
      <c r="E578" s="279" t="s">
        <v>3</v>
      </c>
      <c r="F578" s="280" t="s">
        <v>543</v>
      </c>
      <c r="G578" s="278"/>
      <c r="H578" s="281">
        <v>1.15</v>
      </c>
      <c r="I578" s="258"/>
      <c r="J578" s="278"/>
      <c r="K578" s="278"/>
      <c r="L578" s="148"/>
      <c r="M578" s="150"/>
      <c r="N578" s="151"/>
      <c r="O578" s="151"/>
      <c r="P578" s="151"/>
      <c r="Q578" s="151"/>
      <c r="R578" s="151"/>
      <c r="S578" s="151"/>
      <c r="T578" s="152"/>
      <c r="AT578" s="149" t="s">
        <v>139</v>
      </c>
      <c r="AU578" s="149" t="s">
        <v>83</v>
      </c>
      <c r="AV578" s="14" t="s">
        <v>83</v>
      </c>
      <c r="AW578" s="14" t="s">
        <v>31</v>
      </c>
      <c r="AX578" s="14" t="s">
        <v>70</v>
      </c>
      <c r="AY578" s="149" t="s">
        <v>128</v>
      </c>
    </row>
    <row r="579" spans="2:51" s="14" customFormat="1" ht="12">
      <c r="B579" s="148"/>
      <c r="C579" s="278"/>
      <c r="D579" s="273" t="s">
        <v>139</v>
      </c>
      <c r="E579" s="279" t="s">
        <v>3</v>
      </c>
      <c r="F579" s="280" t="s">
        <v>526</v>
      </c>
      <c r="G579" s="278"/>
      <c r="H579" s="281">
        <v>2.32</v>
      </c>
      <c r="I579" s="258"/>
      <c r="J579" s="278"/>
      <c r="K579" s="278"/>
      <c r="L579" s="148"/>
      <c r="M579" s="150"/>
      <c r="N579" s="151"/>
      <c r="O579" s="151"/>
      <c r="P579" s="151"/>
      <c r="Q579" s="151"/>
      <c r="R579" s="151"/>
      <c r="S579" s="151"/>
      <c r="T579" s="152"/>
      <c r="AT579" s="149" t="s">
        <v>139</v>
      </c>
      <c r="AU579" s="149" t="s">
        <v>83</v>
      </c>
      <c r="AV579" s="14" t="s">
        <v>83</v>
      </c>
      <c r="AW579" s="14" t="s">
        <v>31</v>
      </c>
      <c r="AX579" s="14" t="s">
        <v>70</v>
      </c>
      <c r="AY579" s="149" t="s">
        <v>128</v>
      </c>
    </row>
    <row r="580" spans="2:51" s="14" customFormat="1" ht="12">
      <c r="B580" s="148"/>
      <c r="C580" s="278"/>
      <c r="D580" s="273" t="s">
        <v>139</v>
      </c>
      <c r="E580" s="279" t="s">
        <v>3</v>
      </c>
      <c r="F580" s="280" t="s">
        <v>544</v>
      </c>
      <c r="G580" s="278"/>
      <c r="H580" s="281">
        <v>7.02</v>
      </c>
      <c r="I580" s="258"/>
      <c r="J580" s="278"/>
      <c r="K580" s="278"/>
      <c r="L580" s="148"/>
      <c r="M580" s="150"/>
      <c r="N580" s="151"/>
      <c r="O580" s="151"/>
      <c r="P580" s="151"/>
      <c r="Q580" s="151"/>
      <c r="R580" s="151"/>
      <c r="S580" s="151"/>
      <c r="T580" s="152"/>
      <c r="AT580" s="149" t="s">
        <v>139</v>
      </c>
      <c r="AU580" s="149" t="s">
        <v>83</v>
      </c>
      <c r="AV580" s="14" t="s">
        <v>83</v>
      </c>
      <c r="AW580" s="14" t="s">
        <v>31</v>
      </c>
      <c r="AX580" s="14" t="s">
        <v>70</v>
      </c>
      <c r="AY580" s="149" t="s">
        <v>128</v>
      </c>
    </row>
    <row r="581" spans="2:51" s="14" customFormat="1" ht="12">
      <c r="B581" s="148"/>
      <c r="C581" s="278"/>
      <c r="D581" s="273" t="s">
        <v>139</v>
      </c>
      <c r="E581" s="279" t="s">
        <v>3</v>
      </c>
      <c r="F581" s="280" t="s">
        <v>534</v>
      </c>
      <c r="G581" s="278"/>
      <c r="H581" s="281">
        <v>1.18</v>
      </c>
      <c r="I581" s="258"/>
      <c r="J581" s="278"/>
      <c r="K581" s="278"/>
      <c r="L581" s="148"/>
      <c r="M581" s="150"/>
      <c r="N581" s="151"/>
      <c r="O581" s="151"/>
      <c r="P581" s="151"/>
      <c r="Q581" s="151"/>
      <c r="R581" s="151"/>
      <c r="S581" s="151"/>
      <c r="T581" s="152"/>
      <c r="AT581" s="149" t="s">
        <v>139</v>
      </c>
      <c r="AU581" s="149" t="s">
        <v>83</v>
      </c>
      <c r="AV581" s="14" t="s">
        <v>83</v>
      </c>
      <c r="AW581" s="14" t="s">
        <v>31</v>
      </c>
      <c r="AX581" s="14" t="s">
        <v>70</v>
      </c>
      <c r="AY581" s="149" t="s">
        <v>128</v>
      </c>
    </row>
    <row r="582" spans="2:51" s="13" customFormat="1" ht="12">
      <c r="B582" s="143"/>
      <c r="C582" s="275"/>
      <c r="D582" s="273" t="s">
        <v>139</v>
      </c>
      <c r="E582" s="276" t="s">
        <v>3</v>
      </c>
      <c r="F582" s="277" t="s">
        <v>290</v>
      </c>
      <c r="G582" s="275"/>
      <c r="H582" s="276" t="s">
        <v>3</v>
      </c>
      <c r="I582" s="257"/>
      <c r="J582" s="275"/>
      <c r="K582" s="275"/>
      <c r="L582" s="143"/>
      <c r="M582" s="145"/>
      <c r="N582" s="146"/>
      <c r="O582" s="146"/>
      <c r="P582" s="146"/>
      <c r="Q582" s="146"/>
      <c r="R582" s="146"/>
      <c r="S582" s="146"/>
      <c r="T582" s="147"/>
      <c r="AT582" s="144" t="s">
        <v>139</v>
      </c>
      <c r="AU582" s="144" t="s">
        <v>83</v>
      </c>
      <c r="AV582" s="13" t="s">
        <v>77</v>
      </c>
      <c r="AW582" s="13" t="s">
        <v>31</v>
      </c>
      <c r="AX582" s="13" t="s">
        <v>70</v>
      </c>
      <c r="AY582" s="144" t="s">
        <v>128</v>
      </c>
    </row>
    <row r="583" spans="2:51" s="14" customFormat="1" ht="12">
      <c r="B583" s="148"/>
      <c r="C583" s="278"/>
      <c r="D583" s="273" t="s">
        <v>139</v>
      </c>
      <c r="E583" s="279" t="s">
        <v>3</v>
      </c>
      <c r="F583" s="280" t="s">
        <v>545</v>
      </c>
      <c r="G583" s="278"/>
      <c r="H583" s="281">
        <v>22.04</v>
      </c>
      <c r="I583" s="258"/>
      <c r="J583" s="278"/>
      <c r="K583" s="278"/>
      <c r="L583" s="148"/>
      <c r="M583" s="150"/>
      <c r="N583" s="151"/>
      <c r="O583" s="151"/>
      <c r="P583" s="151"/>
      <c r="Q583" s="151"/>
      <c r="R583" s="151"/>
      <c r="S583" s="151"/>
      <c r="T583" s="152"/>
      <c r="AT583" s="149" t="s">
        <v>139</v>
      </c>
      <c r="AU583" s="149" t="s">
        <v>83</v>
      </c>
      <c r="AV583" s="14" t="s">
        <v>83</v>
      </c>
      <c r="AW583" s="14" t="s">
        <v>31</v>
      </c>
      <c r="AX583" s="14" t="s">
        <v>70</v>
      </c>
      <c r="AY583" s="149" t="s">
        <v>128</v>
      </c>
    </row>
    <row r="584" spans="2:51" s="14" customFormat="1" ht="12">
      <c r="B584" s="148"/>
      <c r="C584" s="278"/>
      <c r="D584" s="273" t="s">
        <v>139</v>
      </c>
      <c r="E584" s="279" t="s">
        <v>3</v>
      </c>
      <c r="F584" s="280" t="s">
        <v>523</v>
      </c>
      <c r="G584" s="278"/>
      <c r="H584" s="281">
        <v>1.68</v>
      </c>
      <c r="I584" s="258"/>
      <c r="J584" s="278"/>
      <c r="K584" s="278"/>
      <c r="L584" s="148"/>
      <c r="M584" s="150"/>
      <c r="N584" s="151"/>
      <c r="O584" s="151"/>
      <c r="P584" s="151"/>
      <c r="Q584" s="151"/>
      <c r="R584" s="151"/>
      <c r="S584" s="151"/>
      <c r="T584" s="152"/>
      <c r="AT584" s="149" t="s">
        <v>139</v>
      </c>
      <c r="AU584" s="149" t="s">
        <v>83</v>
      </c>
      <c r="AV584" s="14" t="s">
        <v>83</v>
      </c>
      <c r="AW584" s="14" t="s">
        <v>31</v>
      </c>
      <c r="AX584" s="14" t="s">
        <v>70</v>
      </c>
      <c r="AY584" s="149" t="s">
        <v>128</v>
      </c>
    </row>
    <row r="585" spans="2:51" s="14" customFormat="1" ht="12">
      <c r="B585" s="148"/>
      <c r="C585" s="278"/>
      <c r="D585" s="273" t="s">
        <v>139</v>
      </c>
      <c r="E585" s="279" t="s">
        <v>3</v>
      </c>
      <c r="F585" s="280" t="s">
        <v>546</v>
      </c>
      <c r="G585" s="278"/>
      <c r="H585" s="281">
        <v>1.56</v>
      </c>
      <c r="I585" s="258"/>
      <c r="J585" s="278"/>
      <c r="K585" s="278"/>
      <c r="L585" s="148"/>
      <c r="M585" s="150"/>
      <c r="N585" s="151"/>
      <c r="O585" s="151"/>
      <c r="P585" s="151"/>
      <c r="Q585" s="151"/>
      <c r="R585" s="151"/>
      <c r="S585" s="151"/>
      <c r="T585" s="152"/>
      <c r="AT585" s="149" t="s">
        <v>139</v>
      </c>
      <c r="AU585" s="149" t="s">
        <v>83</v>
      </c>
      <c r="AV585" s="14" t="s">
        <v>83</v>
      </c>
      <c r="AW585" s="14" t="s">
        <v>31</v>
      </c>
      <c r="AX585" s="14" t="s">
        <v>70</v>
      </c>
      <c r="AY585" s="149" t="s">
        <v>128</v>
      </c>
    </row>
    <row r="586" spans="2:51" s="14" customFormat="1" ht="12">
      <c r="B586" s="148"/>
      <c r="C586" s="278"/>
      <c r="D586" s="273" t="s">
        <v>139</v>
      </c>
      <c r="E586" s="279" t="s">
        <v>3</v>
      </c>
      <c r="F586" s="280" t="s">
        <v>547</v>
      </c>
      <c r="G586" s="278"/>
      <c r="H586" s="281">
        <v>0.85</v>
      </c>
      <c r="I586" s="258"/>
      <c r="J586" s="278"/>
      <c r="K586" s="278"/>
      <c r="L586" s="148"/>
      <c r="M586" s="150"/>
      <c r="N586" s="151"/>
      <c r="O586" s="151"/>
      <c r="P586" s="151"/>
      <c r="Q586" s="151"/>
      <c r="R586" s="151"/>
      <c r="S586" s="151"/>
      <c r="T586" s="152"/>
      <c r="AT586" s="149" t="s">
        <v>139</v>
      </c>
      <c r="AU586" s="149" t="s">
        <v>83</v>
      </c>
      <c r="AV586" s="14" t="s">
        <v>83</v>
      </c>
      <c r="AW586" s="14" t="s">
        <v>31</v>
      </c>
      <c r="AX586" s="14" t="s">
        <v>70</v>
      </c>
      <c r="AY586" s="149" t="s">
        <v>128</v>
      </c>
    </row>
    <row r="587" spans="2:51" s="14" customFormat="1" ht="12">
      <c r="B587" s="148"/>
      <c r="C587" s="278"/>
      <c r="D587" s="273" t="s">
        <v>139</v>
      </c>
      <c r="E587" s="279" t="s">
        <v>3</v>
      </c>
      <c r="F587" s="280" t="s">
        <v>525</v>
      </c>
      <c r="G587" s="278"/>
      <c r="H587" s="281">
        <v>3.24</v>
      </c>
      <c r="I587" s="258"/>
      <c r="J587" s="278"/>
      <c r="K587" s="278"/>
      <c r="L587" s="148"/>
      <c r="M587" s="150"/>
      <c r="N587" s="151"/>
      <c r="O587" s="151"/>
      <c r="P587" s="151"/>
      <c r="Q587" s="151"/>
      <c r="R587" s="151"/>
      <c r="S587" s="151"/>
      <c r="T587" s="152"/>
      <c r="AT587" s="149" t="s">
        <v>139</v>
      </c>
      <c r="AU587" s="149" t="s">
        <v>83</v>
      </c>
      <c r="AV587" s="14" t="s">
        <v>83</v>
      </c>
      <c r="AW587" s="14" t="s">
        <v>31</v>
      </c>
      <c r="AX587" s="14" t="s">
        <v>70</v>
      </c>
      <c r="AY587" s="149" t="s">
        <v>128</v>
      </c>
    </row>
    <row r="588" spans="2:51" s="14" customFormat="1" ht="12">
      <c r="B588" s="148"/>
      <c r="C588" s="278"/>
      <c r="D588" s="273" t="s">
        <v>139</v>
      </c>
      <c r="E588" s="279" t="s">
        <v>3</v>
      </c>
      <c r="F588" s="280" t="s">
        <v>541</v>
      </c>
      <c r="G588" s="278"/>
      <c r="H588" s="281">
        <v>1.66</v>
      </c>
      <c r="I588" s="258"/>
      <c r="J588" s="278"/>
      <c r="K588" s="278"/>
      <c r="L588" s="148"/>
      <c r="M588" s="150"/>
      <c r="N588" s="151"/>
      <c r="O588" s="151"/>
      <c r="P588" s="151"/>
      <c r="Q588" s="151"/>
      <c r="R588" s="151"/>
      <c r="S588" s="151"/>
      <c r="T588" s="152"/>
      <c r="AT588" s="149" t="s">
        <v>139</v>
      </c>
      <c r="AU588" s="149" t="s">
        <v>83</v>
      </c>
      <c r="AV588" s="14" t="s">
        <v>83</v>
      </c>
      <c r="AW588" s="14" t="s">
        <v>31</v>
      </c>
      <c r="AX588" s="14" t="s">
        <v>70</v>
      </c>
      <c r="AY588" s="149" t="s">
        <v>128</v>
      </c>
    </row>
    <row r="589" spans="2:51" s="14" customFormat="1" ht="12">
      <c r="B589" s="148"/>
      <c r="C589" s="278"/>
      <c r="D589" s="273" t="s">
        <v>139</v>
      </c>
      <c r="E589" s="279" t="s">
        <v>3</v>
      </c>
      <c r="F589" s="280" t="s">
        <v>548</v>
      </c>
      <c r="G589" s="278"/>
      <c r="H589" s="281">
        <v>1.18</v>
      </c>
      <c r="I589" s="258"/>
      <c r="J589" s="278"/>
      <c r="K589" s="278"/>
      <c r="L589" s="148"/>
      <c r="M589" s="150"/>
      <c r="N589" s="151"/>
      <c r="O589" s="151"/>
      <c r="P589" s="151"/>
      <c r="Q589" s="151"/>
      <c r="R589" s="151"/>
      <c r="S589" s="151"/>
      <c r="T589" s="152"/>
      <c r="AT589" s="149" t="s">
        <v>139</v>
      </c>
      <c r="AU589" s="149" t="s">
        <v>83</v>
      </c>
      <c r="AV589" s="14" t="s">
        <v>83</v>
      </c>
      <c r="AW589" s="14" t="s">
        <v>31</v>
      </c>
      <c r="AX589" s="14" t="s">
        <v>70</v>
      </c>
      <c r="AY589" s="149" t="s">
        <v>128</v>
      </c>
    </row>
    <row r="590" spans="2:51" s="14" customFormat="1" ht="12">
      <c r="B590" s="148"/>
      <c r="C590" s="278"/>
      <c r="D590" s="273" t="s">
        <v>139</v>
      </c>
      <c r="E590" s="279" t="s">
        <v>3</v>
      </c>
      <c r="F590" s="280" t="s">
        <v>549</v>
      </c>
      <c r="G590" s="278"/>
      <c r="H590" s="281">
        <v>10.53</v>
      </c>
      <c r="I590" s="258"/>
      <c r="J590" s="278"/>
      <c r="K590" s="278"/>
      <c r="L590" s="148"/>
      <c r="M590" s="150"/>
      <c r="N590" s="151"/>
      <c r="O590" s="151"/>
      <c r="P590" s="151"/>
      <c r="Q590" s="151"/>
      <c r="R590" s="151"/>
      <c r="S590" s="151"/>
      <c r="T590" s="152"/>
      <c r="AT590" s="149" t="s">
        <v>139</v>
      </c>
      <c r="AU590" s="149" t="s">
        <v>83</v>
      </c>
      <c r="AV590" s="14" t="s">
        <v>83</v>
      </c>
      <c r="AW590" s="14" t="s">
        <v>31</v>
      </c>
      <c r="AX590" s="14" t="s">
        <v>70</v>
      </c>
      <c r="AY590" s="149" t="s">
        <v>128</v>
      </c>
    </row>
    <row r="591" spans="2:51" s="13" customFormat="1" ht="12">
      <c r="B591" s="143"/>
      <c r="C591" s="275"/>
      <c r="D591" s="273" t="s">
        <v>139</v>
      </c>
      <c r="E591" s="276" t="s">
        <v>3</v>
      </c>
      <c r="F591" s="277" t="s">
        <v>233</v>
      </c>
      <c r="G591" s="275"/>
      <c r="H591" s="276" t="s">
        <v>3</v>
      </c>
      <c r="I591" s="257"/>
      <c r="J591" s="275"/>
      <c r="K591" s="275"/>
      <c r="L591" s="143"/>
      <c r="M591" s="145"/>
      <c r="N591" s="146"/>
      <c r="O591" s="146"/>
      <c r="P591" s="146"/>
      <c r="Q591" s="146"/>
      <c r="R591" s="146"/>
      <c r="S591" s="146"/>
      <c r="T591" s="147"/>
      <c r="AT591" s="144" t="s">
        <v>139</v>
      </c>
      <c r="AU591" s="144" t="s">
        <v>83</v>
      </c>
      <c r="AV591" s="13" t="s">
        <v>77</v>
      </c>
      <c r="AW591" s="13" t="s">
        <v>31</v>
      </c>
      <c r="AX591" s="13" t="s">
        <v>70</v>
      </c>
      <c r="AY591" s="144" t="s">
        <v>128</v>
      </c>
    </row>
    <row r="592" spans="2:51" s="14" customFormat="1" ht="12">
      <c r="B592" s="148"/>
      <c r="C592" s="278"/>
      <c r="D592" s="273" t="s">
        <v>139</v>
      </c>
      <c r="E592" s="279" t="s">
        <v>3</v>
      </c>
      <c r="F592" s="280" t="s">
        <v>534</v>
      </c>
      <c r="G592" s="278"/>
      <c r="H592" s="281">
        <v>1.18</v>
      </c>
      <c r="I592" s="258"/>
      <c r="J592" s="278"/>
      <c r="K592" s="278"/>
      <c r="L592" s="148"/>
      <c r="M592" s="150"/>
      <c r="N592" s="151"/>
      <c r="O592" s="151"/>
      <c r="P592" s="151"/>
      <c r="Q592" s="151"/>
      <c r="R592" s="151"/>
      <c r="S592" s="151"/>
      <c r="T592" s="152"/>
      <c r="AT592" s="149" t="s">
        <v>139</v>
      </c>
      <c r="AU592" s="149" t="s">
        <v>83</v>
      </c>
      <c r="AV592" s="14" t="s">
        <v>83</v>
      </c>
      <c r="AW592" s="14" t="s">
        <v>31</v>
      </c>
      <c r="AX592" s="14" t="s">
        <v>70</v>
      </c>
      <c r="AY592" s="149" t="s">
        <v>128</v>
      </c>
    </row>
    <row r="593" spans="2:51" s="14" customFormat="1" ht="12">
      <c r="B593" s="148"/>
      <c r="C593" s="278"/>
      <c r="D593" s="273" t="s">
        <v>139</v>
      </c>
      <c r="E593" s="279" t="s">
        <v>3</v>
      </c>
      <c r="F593" s="280" t="s">
        <v>555</v>
      </c>
      <c r="G593" s="278"/>
      <c r="H593" s="281">
        <v>1.1</v>
      </c>
      <c r="I593" s="258"/>
      <c r="J593" s="278"/>
      <c r="K593" s="278"/>
      <c r="L593" s="148"/>
      <c r="M593" s="150"/>
      <c r="N593" s="151"/>
      <c r="O593" s="151"/>
      <c r="P593" s="151"/>
      <c r="Q593" s="151"/>
      <c r="R593" s="151"/>
      <c r="S593" s="151"/>
      <c r="T593" s="152"/>
      <c r="AT593" s="149" t="s">
        <v>139</v>
      </c>
      <c r="AU593" s="149" t="s">
        <v>83</v>
      </c>
      <c r="AV593" s="14" t="s">
        <v>83</v>
      </c>
      <c r="AW593" s="14" t="s">
        <v>31</v>
      </c>
      <c r="AX593" s="14" t="s">
        <v>70</v>
      </c>
      <c r="AY593" s="149" t="s">
        <v>128</v>
      </c>
    </row>
    <row r="594" spans="2:51" s="14" customFormat="1" ht="12">
      <c r="B594" s="148"/>
      <c r="C594" s="278"/>
      <c r="D594" s="273" t="s">
        <v>139</v>
      </c>
      <c r="E594" s="279" t="s">
        <v>3</v>
      </c>
      <c r="F594" s="280" t="s">
        <v>556</v>
      </c>
      <c r="G594" s="278"/>
      <c r="H594" s="281">
        <v>1.56</v>
      </c>
      <c r="I594" s="258"/>
      <c r="J594" s="278"/>
      <c r="K594" s="278"/>
      <c r="L594" s="148"/>
      <c r="M594" s="150"/>
      <c r="N594" s="151"/>
      <c r="O594" s="151"/>
      <c r="P594" s="151"/>
      <c r="Q594" s="151"/>
      <c r="R594" s="151"/>
      <c r="S594" s="151"/>
      <c r="T594" s="152"/>
      <c r="AT594" s="149" t="s">
        <v>139</v>
      </c>
      <c r="AU594" s="149" t="s">
        <v>83</v>
      </c>
      <c r="AV594" s="14" t="s">
        <v>83</v>
      </c>
      <c r="AW594" s="14" t="s">
        <v>31</v>
      </c>
      <c r="AX594" s="14" t="s">
        <v>70</v>
      </c>
      <c r="AY594" s="149" t="s">
        <v>128</v>
      </c>
    </row>
    <row r="595" spans="2:51" s="14" customFormat="1" ht="12">
      <c r="B595" s="148"/>
      <c r="C595" s="278"/>
      <c r="D595" s="273" t="s">
        <v>139</v>
      </c>
      <c r="E595" s="279" t="s">
        <v>3</v>
      </c>
      <c r="F595" s="280" t="s">
        <v>557</v>
      </c>
      <c r="G595" s="278"/>
      <c r="H595" s="281">
        <v>0.9</v>
      </c>
      <c r="I595" s="258"/>
      <c r="J595" s="278"/>
      <c r="K595" s="278"/>
      <c r="L595" s="148"/>
      <c r="M595" s="150"/>
      <c r="N595" s="151"/>
      <c r="O595" s="151"/>
      <c r="P595" s="151"/>
      <c r="Q595" s="151"/>
      <c r="R595" s="151"/>
      <c r="S595" s="151"/>
      <c r="T595" s="152"/>
      <c r="AT595" s="149" t="s">
        <v>139</v>
      </c>
      <c r="AU595" s="149" t="s">
        <v>83</v>
      </c>
      <c r="AV595" s="14" t="s">
        <v>83</v>
      </c>
      <c r="AW595" s="14" t="s">
        <v>31</v>
      </c>
      <c r="AX595" s="14" t="s">
        <v>70</v>
      </c>
      <c r="AY595" s="149" t="s">
        <v>128</v>
      </c>
    </row>
    <row r="596" spans="2:51" s="14" customFormat="1" ht="12">
      <c r="B596" s="148"/>
      <c r="C596" s="278"/>
      <c r="D596" s="273" t="s">
        <v>139</v>
      </c>
      <c r="E596" s="279" t="s">
        <v>3</v>
      </c>
      <c r="F596" s="280" t="s">
        <v>558</v>
      </c>
      <c r="G596" s="278"/>
      <c r="H596" s="281">
        <v>1.44</v>
      </c>
      <c r="I596" s="258"/>
      <c r="J596" s="278"/>
      <c r="K596" s="278"/>
      <c r="L596" s="148"/>
      <c r="M596" s="150"/>
      <c r="N596" s="151"/>
      <c r="O596" s="151"/>
      <c r="P596" s="151"/>
      <c r="Q596" s="151"/>
      <c r="R596" s="151"/>
      <c r="S596" s="151"/>
      <c r="T596" s="152"/>
      <c r="AT596" s="149" t="s">
        <v>139</v>
      </c>
      <c r="AU596" s="149" t="s">
        <v>83</v>
      </c>
      <c r="AV596" s="14" t="s">
        <v>83</v>
      </c>
      <c r="AW596" s="14" t="s">
        <v>31</v>
      </c>
      <c r="AX596" s="14" t="s">
        <v>70</v>
      </c>
      <c r="AY596" s="149" t="s">
        <v>128</v>
      </c>
    </row>
    <row r="597" spans="2:51" s="13" customFormat="1" ht="12">
      <c r="B597" s="143"/>
      <c r="C597" s="275"/>
      <c r="D597" s="273" t="s">
        <v>139</v>
      </c>
      <c r="E597" s="276" t="s">
        <v>3</v>
      </c>
      <c r="F597" s="277" t="s">
        <v>233</v>
      </c>
      <c r="G597" s="275"/>
      <c r="H597" s="276" t="s">
        <v>3</v>
      </c>
      <c r="I597" s="257"/>
      <c r="J597" s="275"/>
      <c r="K597" s="275"/>
      <c r="L597" s="143"/>
      <c r="M597" s="145"/>
      <c r="N597" s="146"/>
      <c r="O597" s="146"/>
      <c r="P597" s="146"/>
      <c r="Q597" s="146"/>
      <c r="R597" s="146"/>
      <c r="S597" s="146"/>
      <c r="T597" s="147"/>
      <c r="AT597" s="144" t="s">
        <v>139</v>
      </c>
      <c r="AU597" s="144" t="s">
        <v>83</v>
      </c>
      <c r="AV597" s="13" t="s">
        <v>77</v>
      </c>
      <c r="AW597" s="13" t="s">
        <v>31</v>
      </c>
      <c r="AX597" s="13" t="s">
        <v>70</v>
      </c>
      <c r="AY597" s="144" t="s">
        <v>128</v>
      </c>
    </row>
    <row r="598" spans="2:51" s="14" customFormat="1" ht="12">
      <c r="B598" s="148"/>
      <c r="C598" s="278"/>
      <c r="D598" s="273" t="s">
        <v>139</v>
      </c>
      <c r="E598" s="279" t="s">
        <v>3</v>
      </c>
      <c r="F598" s="280" t="s">
        <v>559</v>
      </c>
      <c r="G598" s="278"/>
      <c r="H598" s="281">
        <v>1.37</v>
      </c>
      <c r="I598" s="258"/>
      <c r="J598" s="278"/>
      <c r="K598" s="278"/>
      <c r="L598" s="148"/>
      <c r="M598" s="150"/>
      <c r="N598" s="151"/>
      <c r="O598" s="151"/>
      <c r="P598" s="151"/>
      <c r="Q598" s="151"/>
      <c r="R598" s="151"/>
      <c r="S598" s="151"/>
      <c r="T598" s="152"/>
      <c r="AT598" s="149" t="s">
        <v>139</v>
      </c>
      <c r="AU598" s="149" t="s">
        <v>83</v>
      </c>
      <c r="AV598" s="14" t="s">
        <v>83</v>
      </c>
      <c r="AW598" s="14" t="s">
        <v>31</v>
      </c>
      <c r="AX598" s="14" t="s">
        <v>70</v>
      </c>
      <c r="AY598" s="149" t="s">
        <v>128</v>
      </c>
    </row>
    <row r="599" spans="2:51" s="14" customFormat="1" ht="12">
      <c r="B599" s="148"/>
      <c r="C599" s="278"/>
      <c r="D599" s="273" t="s">
        <v>139</v>
      </c>
      <c r="E599" s="279" t="s">
        <v>3</v>
      </c>
      <c r="F599" s="280" t="s">
        <v>532</v>
      </c>
      <c r="G599" s="278"/>
      <c r="H599" s="281">
        <v>1.35</v>
      </c>
      <c r="I599" s="258"/>
      <c r="J599" s="278"/>
      <c r="K599" s="278"/>
      <c r="L599" s="148"/>
      <c r="M599" s="150"/>
      <c r="N599" s="151"/>
      <c r="O599" s="151"/>
      <c r="P599" s="151"/>
      <c r="Q599" s="151"/>
      <c r="R599" s="151"/>
      <c r="S599" s="151"/>
      <c r="T599" s="152"/>
      <c r="AT599" s="149" t="s">
        <v>139</v>
      </c>
      <c r="AU599" s="149" t="s">
        <v>83</v>
      </c>
      <c r="AV599" s="14" t="s">
        <v>83</v>
      </c>
      <c r="AW599" s="14" t="s">
        <v>31</v>
      </c>
      <c r="AX599" s="14" t="s">
        <v>70</v>
      </c>
      <c r="AY599" s="149" t="s">
        <v>128</v>
      </c>
    </row>
    <row r="600" spans="2:51" s="15" customFormat="1" ht="12">
      <c r="B600" s="153"/>
      <c r="C600" s="282"/>
      <c r="D600" s="273" t="s">
        <v>139</v>
      </c>
      <c r="E600" s="283" t="s">
        <v>3</v>
      </c>
      <c r="F600" s="284" t="s">
        <v>143</v>
      </c>
      <c r="G600" s="282"/>
      <c r="H600" s="285">
        <v>134.525</v>
      </c>
      <c r="I600" s="259"/>
      <c r="J600" s="282"/>
      <c r="K600" s="282"/>
      <c r="L600" s="153"/>
      <c r="M600" s="155"/>
      <c r="N600" s="156"/>
      <c r="O600" s="156"/>
      <c r="P600" s="156"/>
      <c r="Q600" s="156"/>
      <c r="R600" s="156"/>
      <c r="S600" s="156"/>
      <c r="T600" s="157"/>
      <c r="AT600" s="154" t="s">
        <v>139</v>
      </c>
      <c r="AU600" s="154" t="s">
        <v>83</v>
      </c>
      <c r="AV600" s="15" t="s">
        <v>135</v>
      </c>
      <c r="AW600" s="15" t="s">
        <v>31</v>
      </c>
      <c r="AX600" s="15" t="s">
        <v>70</v>
      </c>
      <c r="AY600" s="154" t="s">
        <v>128</v>
      </c>
    </row>
    <row r="601" spans="2:51" s="14" customFormat="1" ht="12">
      <c r="B601" s="148"/>
      <c r="C601" s="278"/>
      <c r="D601" s="273" t="s">
        <v>139</v>
      </c>
      <c r="E601" s="279" t="s">
        <v>3</v>
      </c>
      <c r="F601" s="280" t="s">
        <v>560</v>
      </c>
      <c r="G601" s="278"/>
      <c r="H601" s="281">
        <v>141.251</v>
      </c>
      <c r="I601" s="258"/>
      <c r="J601" s="278"/>
      <c r="K601" s="278"/>
      <c r="L601" s="148"/>
      <c r="M601" s="150"/>
      <c r="N601" s="151"/>
      <c r="O601" s="151"/>
      <c r="P601" s="151"/>
      <c r="Q601" s="151"/>
      <c r="R601" s="151"/>
      <c r="S601" s="151"/>
      <c r="T601" s="152"/>
      <c r="AT601" s="149" t="s">
        <v>139</v>
      </c>
      <c r="AU601" s="149" t="s">
        <v>83</v>
      </c>
      <c r="AV601" s="14" t="s">
        <v>83</v>
      </c>
      <c r="AW601" s="14" t="s">
        <v>31</v>
      </c>
      <c r="AX601" s="14" t="s">
        <v>77</v>
      </c>
      <c r="AY601" s="149" t="s">
        <v>128</v>
      </c>
    </row>
    <row r="602" spans="1:65" s="2" customFormat="1" ht="21.75" customHeight="1">
      <c r="A602" s="30"/>
      <c r="B602" s="133"/>
      <c r="C602" s="268" t="s">
        <v>561</v>
      </c>
      <c r="D602" s="268" t="s">
        <v>130</v>
      </c>
      <c r="E602" s="269" t="s">
        <v>562</v>
      </c>
      <c r="F602" s="270" t="s">
        <v>563</v>
      </c>
      <c r="G602" s="271" t="s">
        <v>177</v>
      </c>
      <c r="H602" s="272">
        <v>167.3</v>
      </c>
      <c r="I602" s="296"/>
      <c r="J602" s="294">
        <f>ROUND(I602*H602,2)</f>
        <v>0</v>
      </c>
      <c r="K602" s="270" t="s">
        <v>134</v>
      </c>
      <c r="L602" s="31"/>
      <c r="M602" s="135" t="s">
        <v>3</v>
      </c>
      <c r="N602" s="136" t="s">
        <v>44</v>
      </c>
      <c r="O602" s="137">
        <v>0.294</v>
      </c>
      <c r="P602" s="137">
        <f>O602*H602</f>
        <v>49.1862</v>
      </c>
      <c r="Q602" s="137">
        <v>0.00628</v>
      </c>
      <c r="R602" s="137">
        <f>Q602*H602</f>
        <v>1.0506440000000001</v>
      </c>
      <c r="S602" s="137">
        <v>0</v>
      </c>
      <c r="T602" s="138">
        <f>S602*H602</f>
        <v>0</v>
      </c>
      <c r="U602" s="30"/>
      <c r="V602" s="30"/>
      <c r="W602" s="30"/>
      <c r="X602" s="30"/>
      <c r="Y602" s="30"/>
      <c r="Z602" s="30"/>
      <c r="AA602" s="30"/>
      <c r="AB602" s="30"/>
      <c r="AC602" s="30"/>
      <c r="AD602" s="30"/>
      <c r="AE602" s="30"/>
      <c r="AR602" s="139" t="s">
        <v>135</v>
      </c>
      <c r="AT602" s="139" t="s">
        <v>130</v>
      </c>
      <c r="AU602" s="139" t="s">
        <v>83</v>
      </c>
      <c r="AY602" s="18" t="s">
        <v>128</v>
      </c>
      <c r="BE602" s="140">
        <f>IF(N602="základní",J602,0)</f>
        <v>0</v>
      </c>
      <c r="BF602" s="140">
        <f>IF(N602="snížená",J602,0)</f>
        <v>0</v>
      </c>
      <c r="BG602" s="140">
        <f>IF(N602="zákl. přenesená",J602,0)</f>
        <v>0</v>
      </c>
      <c r="BH602" s="140">
        <f>IF(N602="sníž. přenesená",J602,0)</f>
        <v>0</v>
      </c>
      <c r="BI602" s="140">
        <f>IF(N602="nulová",J602,0)</f>
        <v>0</v>
      </c>
      <c r="BJ602" s="18" t="s">
        <v>135</v>
      </c>
      <c r="BK602" s="140">
        <f>ROUND(I602*H602,2)</f>
        <v>0</v>
      </c>
      <c r="BL602" s="18" t="s">
        <v>135</v>
      </c>
      <c r="BM602" s="139" t="s">
        <v>564</v>
      </c>
    </row>
    <row r="603" spans="2:51" s="14" customFormat="1" ht="12">
      <c r="B603" s="148"/>
      <c r="C603" s="278"/>
      <c r="D603" s="273" t="s">
        <v>139</v>
      </c>
      <c r="E603" s="279" t="s">
        <v>3</v>
      </c>
      <c r="F603" s="280" t="s">
        <v>565</v>
      </c>
      <c r="G603" s="278"/>
      <c r="H603" s="281">
        <v>167.3</v>
      </c>
      <c r="I603" s="258"/>
      <c r="J603" s="278"/>
      <c r="K603" s="278"/>
      <c r="L603" s="148"/>
      <c r="M603" s="150"/>
      <c r="N603" s="151"/>
      <c r="O603" s="151"/>
      <c r="P603" s="151"/>
      <c r="Q603" s="151"/>
      <c r="R603" s="151"/>
      <c r="S603" s="151"/>
      <c r="T603" s="152"/>
      <c r="AT603" s="149" t="s">
        <v>139</v>
      </c>
      <c r="AU603" s="149" t="s">
        <v>83</v>
      </c>
      <c r="AV603" s="14" t="s">
        <v>83</v>
      </c>
      <c r="AW603" s="14" t="s">
        <v>31</v>
      </c>
      <c r="AX603" s="14" t="s">
        <v>77</v>
      </c>
      <c r="AY603" s="149" t="s">
        <v>128</v>
      </c>
    </row>
    <row r="604" spans="1:65" s="2" customFormat="1" ht="21.75" customHeight="1">
      <c r="A604" s="30"/>
      <c r="B604" s="133"/>
      <c r="C604" s="268" t="s">
        <v>566</v>
      </c>
      <c r="D604" s="268" t="s">
        <v>130</v>
      </c>
      <c r="E604" s="269" t="s">
        <v>567</v>
      </c>
      <c r="F604" s="270" t="s">
        <v>568</v>
      </c>
      <c r="G604" s="271" t="s">
        <v>177</v>
      </c>
      <c r="H604" s="272">
        <v>1621.76</v>
      </c>
      <c r="I604" s="296"/>
      <c r="J604" s="294">
        <f>ROUND(I604*H604,2)</f>
        <v>0</v>
      </c>
      <c r="K604" s="270" t="s">
        <v>134</v>
      </c>
      <c r="L604" s="31"/>
      <c r="M604" s="135" t="s">
        <v>3</v>
      </c>
      <c r="N604" s="136" t="s">
        <v>44</v>
      </c>
      <c r="O604" s="137">
        <v>0.245</v>
      </c>
      <c r="P604" s="137">
        <f>O604*H604</f>
        <v>397.33119999999997</v>
      </c>
      <c r="Q604" s="137">
        <v>0.00478</v>
      </c>
      <c r="R604" s="137">
        <f>Q604*H604</f>
        <v>7.752012800000001</v>
      </c>
      <c r="S604" s="137">
        <v>0</v>
      </c>
      <c r="T604" s="138">
        <f>S604*H604</f>
        <v>0</v>
      </c>
      <c r="U604" s="30"/>
      <c r="V604" s="30"/>
      <c r="W604" s="30"/>
      <c r="X604" s="30"/>
      <c r="Y604" s="30"/>
      <c r="Z604" s="30"/>
      <c r="AA604" s="30"/>
      <c r="AB604" s="30"/>
      <c r="AC604" s="30"/>
      <c r="AD604" s="30"/>
      <c r="AE604" s="30"/>
      <c r="AR604" s="139" t="s">
        <v>135</v>
      </c>
      <c r="AT604" s="139" t="s">
        <v>130</v>
      </c>
      <c r="AU604" s="139" t="s">
        <v>83</v>
      </c>
      <c r="AY604" s="18" t="s">
        <v>128</v>
      </c>
      <c r="BE604" s="140">
        <f>IF(N604="základní",J604,0)</f>
        <v>0</v>
      </c>
      <c r="BF604" s="140">
        <f>IF(N604="snížená",J604,0)</f>
        <v>0</v>
      </c>
      <c r="BG604" s="140">
        <f>IF(N604="zákl. přenesená",J604,0)</f>
        <v>0</v>
      </c>
      <c r="BH604" s="140">
        <f>IF(N604="sníž. přenesená",J604,0)</f>
        <v>0</v>
      </c>
      <c r="BI604" s="140">
        <f>IF(N604="nulová",J604,0)</f>
        <v>0</v>
      </c>
      <c r="BJ604" s="18" t="s">
        <v>135</v>
      </c>
      <c r="BK604" s="140">
        <f>ROUND(I604*H604,2)</f>
        <v>0</v>
      </c>
      <c r="BL604" s="18" t="s">
        <v>135</v>
      </c>
      <c r="BM604" s="139" t="s">
        <v>569</v>
      </c>
    </row>
    <row r="605" spans="2:51" s="14" customFormat="1" ht="12">
      <c r="B605" s="148"/>
      <c r="C605" s="278"/>
      <c r="D605" s="273" t="s">
        <v>139</v>
      </c>
      <c r="E605" s="279" t="s">
        <v>3</v>
      </c>
      <c r="F605" s="280" t="s">
        <v>570</v>
      </c>
      <c r="G605" s="278"/>
      <c r="H605" s="281">
        <v>1504.565</v>
      </c>
      <c r="I605" s="258"/>
      <c r="J605" s="278"/>
      <c r="K605" s="278"/>
      <c r="L605" s="148"/>
      <c r="M605" s="150"/>
      <c r="N605" s="151"/>
      <c r="O605" s="151"/>
      <c r="P605" s="151"/>
      <c r="Q605" s="151"/>
      <c r="R605" s="151"/>
      <c r="S605" s="151"/>
      <c r="T605" s="152"/>
      <c r="AT605" s="149" t="s">
        <v>139</v>
      </c>
      <c r="AU605" s="149" t="s">
        <v>83</v>
      </c>
      <c r="AV605" s="14" t="s">
        <v>83</v>
      </c>
      <c r="AW605" s="14" t="s">
        <v>31</v>
      </c>
      <c r="AX605" s="14" t="s">
        <v>70</v>
      </c>
      <c r="AY605" s="149" t="s">
        <v>128</v>
      </c>
    </row>
    <row r="606" spans="2:51" s="14" customFormat="1" ht="12">
      <c r="B606" s="148"/>
      <c r="C606" s="278"/>
      <c r="D606" s="273" t="s">
        <v>139</v>
      </c>
      <c r="E606" s="279" t="s">
        <v>3</v>
      </c>
      <c r="F606" s="280" t="s">
        <v>374</v>
      </c>
      <c r="G606" s="278"/>
      <c r="H606" s="281">
        <v>249.984</v>
      </c>
      <c r="I606" s="258"/>
      <c r="J606" s="278"/>
      <c r="K606" s="278"/>
      <c r="L606" s="148"/>
      <c r="M606" s="150"/>
      <c r="N606" s="151"/>
      <c r="O606" s="151"/>
      <c r="P606" s="151"/>
      <c r="Q606" s="151"/>
      <c r="R606" s="151"/>
      <c r="S606" s="151"/>
      <c r="T606" s="152"/>
      <c r="AT606" s="149" t="s">
        <v>139</v>
      </c>
      <c r="AU606" s="149" t="s">
        <v>83</v>
      </c>
      <c r="AV606" s="14" t="s">
        <v>83</v>
      </c>
      <c r="AW606" s="14" t="s">
        <v>31</v>
      </c>
      <c r="AX606" s="14" t="s">
        <v>70</v>
      </c>
      <c r="AY606" s="149" t="s">
        <v>128</v>
      </c>
    </row>
    <row r="607" spans="2:51" s="14" customFormat="1" ht="12">
      <c r="B607" s="148"/>
      <c r="C607" s="278"/>
      <c r="D607" s="273" t="s">
        <v>139</v>
      </c>
      <c r="E607" s="279" t="s">
        <v>3</v>
      </c>
      <c r="F607" s="280" t="s">
        <v>571</v>
      </c>
      <c r="G607" s="278"/>
      <c r="H607" s="281">
        <v>-41.559</v>
      </c>
      <c r="I607" s="258"/>
      <c r="J607" s="278"/>
      <c r="K607" s="278"/>
      <c r="L607" s="148"/>
      <c r="M607" s="150"/>
      <c r="N607" s="151"/>
      <c r="O607" s="151"/>
      <c r="P607" s="151"/>
      <c r="Q607" s="151"/>
      <c r="R607" s="151"/>
      <c r="S607" s="151"/>
      <c r="T607" s="152"/>
      <c r="AT607" s="149" t="s">
        <v>139</v>
      </c>
      <c r="AU607" s="149" t="s">
        <v>83</v>
      </c>
      <c r="AV607" s="14" t="s">
        <v>83</v>
      </c>
      <c r="AW607" s="14" t="s">
        <v>31</v>
      </c>
      <c r="AX607" s="14" t="s">
        <v>70</v>
      </c>
      <c r="AY607" s="149" t="s">
        <v>128</v>
      </c>
    </row>
    <row r="608" spans="2:51" s="14" customFormat="1" ht="12">
      <c r="B608" s="148"/>
      <c r="C608" s="278"/>
      <c r="D608" s="273" t="s">
        <v>139</v>
      </c>
      <c r="E608" s="279" t="s">
        <v>3</v>
      </c>
      <c r="F608" s="280" t="s">
        <v>572</v>
      </c>
      <c r="G608" s="278"/>
      <c r="H608" s="281">
        <v>-167.3</v>
      </c>
      <c r="I608" s="258"/>
      <c r="J608" s="278"/>
      <c r="K608" s="278"/>
      <c r="L608" s="148"/>
      <c r="M608" s="150"/>
      <c r="N608" s="151"/>
      <c r="O608" s="151"/>
      <c r="P608" s="151"/>
      <c r="Q608" s="151"/>
      <c r="R608" s="151"/>
      <c r="S608" s="151"/>
      <c r="T608" s="152"/>
      <c r="AT608" s="149" t="s">
        <v>139</v>
      </c>
      <c r="AU608" s="149" t="s">
        <v>83</v>
      </c>
      <c r="AV608" s="14" t="s">
        <v>83</v>
      </c>
      <c r="AW608" s="14" t="s">
        <v>31</v>
      </c>
      <c r="AX608" s="14" t="s">
        <v>70</v>
      </c>
      <c r="AY608" s="149" t="s">
        <v>128</v>
      </c>
    </row>
    <row r="609" spans="2:51" s="13" customFormat="1" ht="12">
      <c r="B609" s="143"/>
      <c r="C609" s="275"/>
      <c r="D609" s="273" t="s">
        <v>139</v>
      </c>
      <c r="E609" s="276" t="s">
        <v>3</v>
      </c>
      <c r="F609" s="277" t="s">
        <v>140</v>
      </c>
      <c r="G609" s="275"/>
      <c r="H609" s="276" t="s">
        <v>3</v>
      </c>
      <c r="I609" s="257"/>
      <c r="J609" s="275"/>
      <c r="K609" s="275"/>
      <c r="L609" s="143"/>
      <c r="M609" s="145"/>
      <c r="N609" s="146"/>
      <c r="O609" s="146"/>
      <c r="P609" s="146"/>
      <c r="Q609" s="146"/>
      <c r="R609" s="146"/>
      <c r="S609" s="146"/>
      <c r="T609" s="147"/>
      <c r="AT609" s="144" t="s">
        <v>139</v>
      </c>
      <c r="AU609" s="144" t="s">
        <v>83</v>
      </c>
      <c r="AV609" s="13" t="s">
        <v>77</v>
      </c>
      <c r="AW609" s="13" t="s">
        <v>31</v>
      </c>
      <c r="AX609" s="13" t="s">
        <v>70</v>
      </c>
      <c r="AY609" s="144" t="s">
        <v>128</v>
      </c>
    </row>
    <row r="610" spans="2:51" s="14" customFormat="1" ht="12">
      <c r="B610" s="148"/>
      <c r="C610" s="278"/>
      <c r="D610" s="273" t="s">
        <v>139</v>
      </c>
      <c r="E610" s="279" t="s">
        <v>3</v>
      </c>
      <c r="F610" s="280" t="s">
        <v>573</v>
      </c>
      <c r="G610" s="278"/>
      <c r="H610" s="281">
        <v>39.525</v>
      </c>
      <c r="I610" s="258"/>
      <c r="J610" s="278"/>
      <c r="K610" s="278"/>
      <c r="L610" s="148"/>
      <c r="M610" s="150"/>
      <c r="N610" s="151"/>
      <c r="O610" s="151"/>
      <c r="P610" s="151"/>
      <c r="Q610" s="151"/>
      <c r="R610" s="151"/>
      <c r="S610" s="151"/>
      <c r="T610" s="152"/>
      <c r="AT610" s="149" t="s">
        <v>139</v>
      </c>
      <c r="AU610" s="149" t="s">
        <v>83</v>
      </c>
      <c r="AV610" s="14" t="s">
        <v>83</v>
      </c>
      <c r="AW610" s="14" t="s">
        <v>31</v>
      </c>
      <c r="AX610" s="14" t="s">
        <v>70</v>
      </c>
      <c r="AY610" s="149" t="s">
        <v>128</v>
      </c>
    </row>
    <row r="611" spans="2:51" s="14" customFormat="1" ht="12">
      <c r="B611" s="148"/>
      <c r="C611" s="278"/>
      <c r="D611" s="273" t="s">
        <v>139</v>
      </c>
      <c r="E611" s="279" t="s">
        <v>3</v>
      </c>
      <c r="F611" s="280" t="s">
        <v>574</v>
      </c>
      <c r="G611" s="278"/>
      <c r="H611" s="281">
        <v>36.545</v>
      </c>
      <c r="I611" s="258"/>
      <c r="J611" s="278"/>
      <c r="K611" s="278"/>
      <c r="L611" s="148"/>
      <c r="M611" s="150"/>
      <c r="N611" s="151"/>
      <c r="O611" s="151"/>
      <c r="P611" s="151"/>
      <c r="Q611" s="151"/>
      <c r="R611" s="151"/>
      <c r="S611" s="151"/>
      <c r="T611" s="152"/>
      <c r="AT611" s="149" t="s">
        <v>139</v>
      </c>
      <c r="AU611" s="149" t="s">
        <v>83</v>
      </c>
      <c r="AV611" s="14" t="s">
        <v>83</v>
      </c>
      <c r="AW611" s="14" t="s">
        <v>31</v>
      </c>
      <c r="AX611" s="14" t="s">
        <v>70</v>
      </c>
      <c r="AY611" s="149" t="s">
        <v>128</v>
      </c>
    </row>
    <row r="612" spans="2:51" s="15" customFormat="1" ht="12">
      <c r="B612" s="153"/>
      <c r="C612" s="282"/>
      <c r="D612" s="273" t="s">
        <v>139</v>
      </c>
      <c r="E612" s="283" t="s">
        <v>3</v>
      </c>
      <c r="F612" s="284" t="s">
        <v>143</v>
      </c>
      <c r="G612" s="282"/>
      <c r="H612" s="285">
        <v>1621.7600000000002</v>
      </c>
      <c r="I612" s="259"/>
      <c r="J612" s="282"/>
      <c r="K612" s="282"/>
      <c r="L612" s="153"/>
      <c r="M612" s="155"/>
      <c r="N612" s="156"/>
      <c r="O612" s="156"/>
      <c r="P612" s="156"/>
      <c r="Q612" s="156"/>
      <c r="R612" s="156"/>
      <c r="S612" s="156"/>
      <c r="T612" s="157"/>
      <c r="AT612" s="154" t="s">
        <v>139</v>
      </c>
      <c r="AU612" s="154" t="s">
        <v>83</v>
      </c>
      <c r="AV612" s="15" t="s">
        <v>135</v>
      </c>
      <c r="AW612" s="15" t="s">
        <v>31</v>
      </c>
      <c r="AX612" s="15" t="s">
        <v>77</v>
      </c>
      <c r="AY612" s="154" t="s">
        <v>128</v>
      </c>
    </row>
    <row r="613" spans="1:65" s="2" customFormat="1" ht="21.75" customHeight="1">
      <c r="A613" s="30"/>
      <c r="B613" s="133"/>
      <c r="C613" s="268" t="s">
        <v>575</v>
      </c>
      <c r="D613" s="268" t="s">
        <v>130</v>
      </c>
      <c r="E613" s="269" t="s">
        <v>576</v>
      </c>
      <c r="F613" s="270" t="s">
        <v>577</v>
      </c>
      <c r="G613" s="271" t="s">
        <v>177</v>
      </c>
      <c r="H613" s="272">
        <v>300.526</v>
      </c>
      <c r="I613" s="296"/>
      <c r="J613" s="294">
        <f>ROUND(I613*H613,2)</f>
        <v>0</v>
      </c>
      <c r="K613" s="270" t="s">
        <v>134</v>
      </c>
      <c r="L613" s="31"/>
      <c r="M613" s="135" t="s">
        <v>3</v>
      </c>
      <c r="N613" s="136" t="s">
        <v>44</v>
      </c>
      <c r="O613" s="137">
        <v>0.04</v>
      </c>
      <c r="P613" s="137">
        <f>O613*H613</f>
        <v>12.021040000000001</v>
      </c>
      <c r="Q613" s="137">
        <v>0</v>
      </c>
      <c r="R613" s="137">
        <f>Q613*H613</f>
        <v>0</v>
      </c>
      <c r="S613" s="137">
        <v>0</v>
      </c>
      <c r="T613" s="138">
        <f>S613*H613</f>
        <v>0</v>
      </c>
      <c r="U613" s="30"/>
      <c r="V613" s="30"/>
      <c r="W613" s="30"/>
      <c r="X613" s="30"/>
      <c r="Y613" s="30"/>
      <c r="Z613" s="30"/>
      <c r="AA613" s="30"/>
      <c r="AB613" s="30"/>
      <c r="AC613" s="30"/>
      <c r="AD613" s="30"/>
      <c r="AE613" s="30"/>
      <c r="AR613" s="139" t="s">
        <v>135</v>
      </c>
      <c r="AT613" s="139" t="s">
        <v>130</v>
      </c>
      <c r="AU613" s="139" t="s">
        <v>83</v>
      </c>
      <c r="AY613" s="18" t="s">
        <v>128</v>
      </c>
      <c r="BE613" s="140">
        <f>IF(N613="základní",J613,0)</f>
        <v>0</v>
      </c>
      <c r="BF613" s="140">
        <f>IF(N613="snížená",J613,0)</f>
        <v>0</v>
      </c>
      <c r="BG613" s="140">
        <f>IF(N613="zákl. přenesená",J613,0)</f>
        <v>0</v>
      </c>
      <c r="BH613" s="140">
        <f>IF(N613="sníž. přenesená",J613,0)</f>
        <v>0</v>
      </c>
      <c r="BI613" s="140">
        <f>IF(N613="nulová",J613,0)</f>
        <v>0</v>
      </c>
      <c r="BJ613" s="18" t="s">
        <v>135</v>
      </c>
      <c r="BK613" s="140">
        <f>ROUND(I613*H613,2)</f>
        <v>0</v>
      </c>
      <c r="BL613" s="18" t="s">
        <v>135</v>
      </c>
      <c r="BM613" s="139" t="s">
        <v>578</v>
      </c>
    </row>
    <row r="614" spans="1:47" s="2" customFormat="1" ht="39">
      <c r="A614" s="30"/>
      <c r="B614" s="31"/>
      <c r="C614" s="263"/>
      <c r="D614" s="273" t="s">
        <v>137</v>
      </c>
      <c r="E614" s="263"/>
      <c r="F614" s="274" t="s">
        <v>579</v>
      </c>
      <c r="G614" s="263"/>
      <c r="H614" s="263"/>
      <c r="I614" s="256"/>
      <c r="J614" s="263"/>
      <c r="K614" s="263"/>
      <c r="L614" s="31"/>
      <c r="M614" s="141"/>
      <c r="N614" s="142"/>
      <c r="O614" s="51"/>
      <c r="P614" s="51"/>
      <c r="Q614" s="51"/>
      <c r="R614" s="51"/>
      <c r="S614" s="51"/>
      <c r="T614" s="52"/>
      <c r="U614" s="30"/>
      <c r="V614" s="30"/>
      <c r="W614" s="30"/>
      <c r="X614" s="30"/>
      <c r="Y614" s="30"/>
      <c r="Z614" s="30"/>
      <c r="AA614" s="30"/>
      <c r="AB614" s="30"/>
      <c r="AC614" s="30"/>
      <c r="AD614" s="30"/>
      <c r="AE614" s="30"/>
      <c r="AT614" s="18" t="s">
        <v>137</v>
      </c>
      <c r="AU614" s="18" t="s">
        <v>83</v>
      </c>
    </row>
    <row r="615" spans="2:51" s="13" customFormat="1" ht="12">
      <c r="B615" s="143"/>
      <c r="C615" s="275"/>
      <c r="D615" s="273" t="s">
        <v>139</v>
      </c>
      <c r="E615" s="276" t="s">
        <v>3</v>
      </c>
      <c r="F615" s="277" t="s">
        <v>308</v>
      </c>
      <c r="G615" s="275"/>
      <c r="H615" s="276" t="s">
        <v>3</v>
      </c>
      <c r="I615" s="257"/>
      <c r="J615" s="275"/>
      <c r="K615" s="275"/>
      <c r="L615" s="143"/>
      <c r="M615" s="145"/>
      <c r="N615" s="146"/>
      <c r="O615" s="146"/>
      <c r="P615" s="146"/>
      <c r="Q615" s="146"/>
      <c r="R615" s="146"/>
      <c r="S615" s="146"/>
      <c r="T615" s="147"/>
      <c r="AT615" s="144" t="s">
        <v>139</v>
      </c>
      <c r="AU615" s="144" t="s">
        <v>83</v>
      </c>
      <c r="AV615" s="13" t="s">
        <v>77</v>
      </c>
      <c r="AW615" s="13" t="s">
        <v>31</v>
      </c>
      <c r="AX615" s="13" t="s">
        <v>70</v>
      </c>
      <c r="AY615" s="144" t="s">
        <v>128</v>
      </c>
    </row>
    <row r="616" spans="2:51" s="13" customFormat="1" ht="12">
      <c r="B616" s="143"/>
      <c r="C616" s="275"/>
      <c r="D616" s="273" t="s">
        <v>139</v>
      </c>
      <c r="E616" s="276" t="s">
        <v>3</v>
      </c>
      <c r="F616" s="277" t="s">
        <v>216</v>
      </c>
      <c r="G616" s="275"/>
      <c r="H616" s="276" t="s">
        <v>3</v>
      </c>
      <c r="I616" s="257"/>
      <c r="J616" s="275"/>
      <c r="K616" s="275"/>
      <c r="L616" s="143"/>
      <c r="M616" s="145"/>
      <c r="N616" s="146"/>
      <c r="O616" s="146"/>
      <c r="P616" s="146"/>
      <c r="Q616" s="146"/>
      <c r="R616" s="146"/>
      <c r="S616" s="146"/>
      <c r="T616" s="147"/>
      <c r="AT616" s="144" t="s">
        <v>139</v>
      </c>
      <c r="AU616" s="144" t="s">
        <v>83</v>
      </c>
      <c r="AV616" s="13" t="s">
        <v>77</v>
      </c>
      <c r="AW616" s="13" t="s">
        <v>31</v>
      </c>
      <c r="AX616" s="13" t="s">
        <v>70</v>
      </c>
      <c r="AY616" s="144" t="s">
        <v>128</v>
      </c>
    </row>
    <row r="617" spans="2:51" s="14" customFormat="1" ht="12">
      <c r="B617" s="148"/>
      <c r="C617" s="278"/>
      <c r="D617" s="273" t="s">
        <v>139</v>
      </c>
      <c r="E617" s="279" t="s">
        <v>3</v>
      </c>
      <c r="F617" s="280" t="s">
        <v>580</v>
      </c>
      <c r="G617" s="278"/>
      <c r="H617" s="281">
        <v>0.972</v>
      </c>
      <c r="I617" s="258"/>
      <c r="J617" s="278"/>
      <c r="K617" s="278"/>
      <c r="L617" s="148"/>
      <c r="M617" s="150"/>
      <c r="N617" s="151"/>
      <c r="O617" s="151"/>
      <c r="P617" s="151"/>
      <c r="Q617" s="151"/>
      <c r="R617" s="151"/>
      <c r="S617" s="151"/>
      <c r="T617" s="152"/>
      <c r="AT617" s="149" t="s">
        <v>139</v>
      </c>
      <c r="AU617" s="149" t="s">
        <v>83</v>
      </c>
      <c r="AV617" s="14" t="s">
        <v>83</v>
      </c>
      <c r="AW617" s="14" t="s">
        <v>31</v>
      </c>
      <c r="AX617" s="14" t="s">
        <v>70</v>
      </c>
      <c r="AY617" s="149" t="s">
        <v>128</v>
      </c>
    </row>
    <row r="618" spans="2:51" s="14" customFormat="1" ht="12">
      <c r="B618" s="148"/>
      <c r="C618" s="278"/>
      <c r="D618" s="273" t="s">
        <v>139</v>
      </c>
      <c r="E618" s="279" t="s">
        <v>3</v>
      </c>
      <c r="F618" s="280" t="s">
        <v>581</v>
      </c>
      <c r="G618" s="278"/>
      <c r="H618" s="281">
        <v>1.718</v>
      </c>
      <c r="I618" s="258"/>
      <c r="J618" s="278"/>
      <c r="K618" s="278"/>
      <c r="L618" s="148"/>
      <c r="M618" s="150"/>
      <c r="N618" s="151"/>
      <c r="O618" s="151"/>
      <c r="P618" s="151"/>
      <c r="Q618" s="151"/>
      <c r="R618" s="151"/>
      <c r="S618" s="151"/>
      <c r="T618" s="152"/>
      <c r="AT618" s="149" t="s">
        <v>139</v>
      </c>
      <c r="AU618" s="149" t="s">
        <v>83</v>
      </c>
      <c r="AV618" s="14" t="s">
        <v>83</v>
      </c>
      <c r="AW618" s="14" t="s">
        <v>31</v>
      </c>
      <c r="AX618" s="14" t="s">
        <v>70</v>
      </c>
      <c r="AY618" s="149" t="s">
        <v>128</v>
      </c>
    </row>
    <row r="619" spans="2:51" s="14" customFormat="1" ht="12">
      <c r="B619" s="148"/>
      <c r="C619" s="278"/>
      <c r="D619" s="273" t="s">
        <v>139</v>
      </c>
      <c r="E619" s="279" t="s">
        <v>3</v>
      </c>
      <c r="F619" s="280" t="s">
        <v>582</v>
      </c>
      <c r="G619" s="278"/>
      <c r="H619" s="281">
        <v>0.54</v>
      </c>
      <c r="I619" s="258"/>
      <c r="J619" s="278"/>
      <c r="K619" s="278"/>
      <c r="L619" s="148"/>
      <c r="M619" s="150"/>
      <c r="N619" s="151"/>
      <c r="O619" s="151"/>
      <c r="P619" s="151"/>
      <c r="Q619" s="151"/>
      <c r="R619" s="151"/>
      <c r="S619" s="151"/>
      <c r="T619" s="152"/>
      <c r="AT619" s="149" t="s">
        <v>139</v>
      </c>
      <c r="AU619" s="149" t="s">
        <v>83</v>
      </c>
      <c r="AV619" s="14" t="s">
        <v>83</v>
      </c>
      <c r="AW619" s="14" t="s">
        <v>31</v>
      </c>
      <c r="AX619" s="14" t="s">
        <v>70</v>
      </c>
      <c r="AY619" s="149" t="s">
        <v>128</v>
      </c>
    </row>
    <row r="620" spans="2:51" s="14" customFormat="1" ht="12">
      <c r="B620" s="148"/>
      <c r="C620" s="278"/>
      <c r="D620" s="273" t="s">
        <v>139</v>
      </c>
      <c r="E620" s="279" t="s">
        <v>3</v>
      </c>
      <c r="F620" s="280" t="s">
        <v>583</v>
      </c>
      <c r="G620" s="278"/>
      <c r="H620" s="281">
        <v>12.775</v>
      </c>
      <c r="I620" s="258"/>
      <c r="J620" s="278"/>
      <c r="K620" s="278"/>
      <c r="L620" s="148"/>
      <c r="M620" s="150"/>
      <c r="N620" s="151"/>
      <c r="O620" s="151"/>
      <c r="P620" s="151"/>
      <c r="Q620" s="151"/>
      <c r="R620" s="151"/>
      <c r="S620" s="151"/>
      <c r="T620" s="152"/>
      <c r="AT620" s="149" t="s">
        <v>139</v>
      </c>
      <c r="AU620" s="149" t="s">
        <v>83</v>
      </c>
      <c r="AV620" s="14" t="s">
        <v>83</v>
      </c>
      <c r="AW620" s="14" t="s">
        <v>31</v>
      </c>
      <c r="AX620" s="14" t="s">
        <v>70</v>
      </c>
      <c r="AY620" s="149" t="s">
        <v>128</v>
      </c>
    </row>
    <row r="621" spans="2:51" s="14" customFormat="1" ht="12">
      <c r="B621" s="148"/>
      <c r="C621" s="278"/>
      <c r="D621" s="273" t="s">
        <v>139</v>
      </c>
      <c r="E621" s="279" t="s">
        <v>3</v>
      </c>
      <c r="F621" s="280" t="s">
        <v>584</v>
      </c>
      <c r="G621" s="278"/>
      <c r="H621" s="281">
        <v>2.036</v>
      </c>
      <c r="I621" s="258"/>
      <c r="J621" s="278"/>
      <c r="K621" s="278"/>
      <c r="L621" s="148"/>
      <c r="M621" s="150"/>
      <c r="N621" s="151"/>
      <c r="O621" s="151"/>
      <c r="P621" s="151"/>
      <c r="Q621" s="151"/>
      <c r="R621" s="151"/>
      <c r="S621" s="151"/>
      <c r="T621" s="152"/>
      <c r="AT621" s="149" t="s">
        <v>139</v>
      </c>
      <c r="AU621" s="149" t="s">
        <v>83</v>
      </c>
      <c r="AV621" s="14" t="s">
        <v>83</v>
      </c>
      <c r="AW621" s="14" t="s">
        <v>31</v>
      </c>
      <c r="AX621" s="14" t="s">
        <v>70</v>
      </c>
      <c r="AY621" s="149" t="s">
        <v>128</v>
      </c>
    </row>
    <row r="622" spans="2:51" s="14" customFormat="1" ht="12">
      <c r="B622" s="148"/>
      <c r="C622" s="278"/>
      <c r="D622" s="273" t="s">
        <v>139</v>
      </c>
      <c r="E622" s="279" t="s">
        <v>3</v>
      </c>
      <c r="F622" s="280" t="s">
        <v>585</v>
      </c>
      <c r="G622" s="278"/>
      <c r="H622" s="281">
        <v>12.18</v>
      </c>
      <c r="I622" s="258"/>
      <c r="J622" s="278"/>
      <c r="K622" s="278"/>
      <c r="L622" s="148"/>
      <c r="M622" s="150"/>
      <c r="N622" s="151"/>
      <c r="O622" s="151"/>
      <c r="P622" s="151"/>
      <c r="Q622" s="151"/>
      <c r="R622" s="151"/>
      <c r="S622" s="151"/>
      <c r="T622" s="152"/>
      <c r="AT622" s="149" t="s">
        <v>139</v>
      </c>
      <c r="AU622" s="149" t="s">
        <v>83</v>
      </c>
      <c r="AV622" s="14" t="s">
        <v>83</v>
      </c>
      <c r="AW622" s="14" t="s">
        <v>31</v>
      </c>
      <c r="AX622" s="14" t="s">
        <v>70</v>
      </c>
      <c r="AY622" s="149" t="s">
        <v>128</v>
      </c>
    </row>
    <row r="623" spans="2:51" s="14" customFormat="1" ht="12">
      <c r="B623" s="148"/>
      <c r="C623" s="278"/>
      <c r="D623" s="273" t="s">
        <v>139</v>
      </c>
      <c r="E623" s="279" t="s">
        <v>3</v>
      </c>
      <c r="F623" s="280" t="s">
        <v>586</v>
      </c>
      <c r="G623" s="278"/>
      <c r="H623" s="281">
        <v>2.51</v>
      </c>
      <c r="I623" s="258"/>
      <c r="J623" s="278"/>
      <c r="K623" s="278"/>
      <c r="L623" s="148"/>
      <c r="M623" s="150"/>
      <c r="N623" s="151"/>
      <c r="O623" s="151"/>
      <c r="P623" s="151"/>
      <c r="Q623" s="151"/>
      <c r="R623" s="151"/>
      <c r="S623" s="151"/>
      <c r="T623" s="152"/>
      <c r="AT623" s="149" t="s">
        <v>139</v>
      </c>
      <c r="AU623" s="149" t="s">
        <v>83</v>
      </c>
      <c r="AV623" s="14" t="s">
        <v>83</v>
      </c>
      <c r="AW623" s="14" t="s">
        <v>31</v>
      </c>
      <c r="AX623" s="14" t="s">
        <v>70</v>
      </c>
      <c r="AY623" s="149" t="s">
        <v>128</v>
      </c>
    </row>
    <row r="624" spans="2:51" s="14" customFormat="1" ht="12">
      <c r="B624" s="148"/>
      <c r="C624" s="278"/>
      <c r="D624" s="273" t="s">
        <v>139</v>
      </c>
      <c r="E624" s="279" t="s">
        <v>3</v>
      </c>
      <c r="F624" s="280" t="s">
        <v>587</v>
      </c>
      <c r="G624" s="278"/>
      <c r="H624" s="281">
        <v>3.996</v>
      </c>
      <c r="I624" s="258"/>
      <c r="J624" s="278"/>
      <c r="K624" s="278"/>
      <c r="L624" s="148"/>
      <c r="M624" s="150"/>
      <c r="N624" s="151"/>
      <c r="O624" s="151"/>
      <c r="P624" s="151"/>
      <c r="Q624" s="151"/>
      <c r="R624" s="151"/>
      <c r="S624" s="151"/>
      <c r="T624" s="152"/>
      <c r="AT624" s="149" t="s">
        <v>139</v>
      </c>
      <c r="AU624" s="149" t="s">
        <v>83</v>
      </c>
      <c r="AV624" s="14" t="s">
        <v>83</v>
      </c>
      <c r="AW624" s="14" t="s">
        <v>31</v>
      </c>
      <c r="AX624" s="14" t="s">
        <v>70</v>
      </c>
      <c r="AY624" s="149" t="s">
        <v>128</v>
      </c>
    </row>
    <row r="625" spans="2:51" s="14" customFormat="1" ht="12">
      <c r="B625" s="148"/>
      <c r="C625" s="278"/>
      <c r="D625" s="273" t="s">
        <v>139</v>
      </c>
      <c r="E625" s="279" t="s">
        <v>3</v>
      </c>
      <c r="F625" s="280" t="s">
        <v>588</v>
      </c>
      <c r="G625" s="278"/>
      <c r="H625" s="281">
        <v>2.492</v>
      </c>
      <c r="I625" s="258"/>
      <c r="J625" s="278"/>
      <c r="K625" s="278"/>
      <c r="L625" s="148"/>
      <c r="M625" s="150"/>
      <c r="N625" s="151"/>
      <c r="O625" s="151"/>
      <c r="P625" s="151"/>
      <c r="Q625" s="151"/>
      <c r="R625" s="151"/>
      <c r="S625" s="151"/>
      <c r="T625" s="152"/>
      <c r="AT625" s="149" t="s">
        <v>139</v>
      </c>
      <c r="AU625" s="149" t="s">
        <v>83</v>
      </c>
      <c r="AV625" s="14" t="s">
        <v>83</v>
      </c>
      <c r="AW625" s="14" t="s">
        <v>31</v>
      </c>
      <c r="AX625" s="14" t="s">
        <v>70</v>
      </c>
      <c r="AY625" s="149" t="s">
        <v>128</v>
      </c>
    </row>
    <row r="626" spans="2:51" s="14" customFormat="1" ht="12">
      <c r="B626" s="148"/>
      <c r="C626" s="278"/>
      <c r="D626" s="273" t="s">
        <v>139</v>
      </c>
      <c r="E626" s="279" t="s">
        <v>3</v>
      </c>
      <c r="F626" s="280" t="s">
        <v>589</v>
      </c>
      <c r="G626" s="278"/>
      <c r="H626" s="281">
        <v>2.513</v>
      </c>
      <c r="I626" s="258"/>
      <c r="J626" s="278"/>
      <c r="K626" s="278"/>
      <c r="L626" s="148"/>
      <c r="M626" s="150"/>
      <c r="N626" s="151"/>
      <c r="O626" s="151"/>
      <c r="P626" s="151"/>
      <c r="Q626" s="151"/>
      <c r="R626" s="151"/>
      <c r="S626" s="151"/>
      <c r="T626" s="152"/>
      <c r="AT626" s="149" t="s">
        <v>139</v>
      </c>
      <c r="AU626" s="149" t="s">
        <v>83</v>
      </c>
      <c r="AV626" s="14" t="s">
        <v>83</v>
      </c>
      <c r="AW626" s="14" t="s">
        <v>31</v>
      </c>
      <c r="AX626" s="14" t="s">
        <v>70</v>
      </c>
      <c r="AY626" s="149" t="s">
        <v>128</v>
      </c>
    </row>
    <row r="627" spans="2:51" s="14" customFormat="1" ht="12">
      <c r="B627" s="148"/>
      <c r="C627" s="278"/>
      <c r="D627" s="273" t="s">
        <v>139</v>
      </c>
      <c r="E627" s="279" t="s">
        <v>3</v>
      </c>
      <c r="F627" s="280" t="s">
        <v>590</v>
      </c>
      <c r="G627" s="278"/>
      <c r="H627" s="281">
        <v>5.813</v>
      </c>
      <c r="I627" s="258"/>
      <c r="J627" s="278"/>
      <c r="K627" s="278"/>
      <c r="L627" s="148"/>
      <c r="M627" s="150"/>
      <c r="N627" s="151"/>
      <c r="O627" s="151"/>
      <c r="P627" s="151"/>
      <c r="Q627" s="151"/>
      <c r="R627" s="151"/>
      <c r="S627" s="151"/>
      <c r="T627" s="152"/>
      <c r="AT627" s="149" t="s">
        <v>139</v>
      </c>
      <c r="AU627" s="149" t="s">
        <v>83</v>
      </c>
      <c r="AV627" s="14" t="s">
        <v>83</v>
      </c>
      <c r="AW627" s="14" t="s">
        <v>31</v>
      </c>
      <c r="AX627" s="14" t="s">
        <v>70</v>
      </c>
      <c r="AY627" s="149" t="s">
        <v>128</v>
      </c>
    </row>
    <row r="628" spans="2:51" s="14" customFormat="1" ht="12">
      <c r="B628" s="148"/>
      <c r="C628" s="278"/>
      <c r="D628" s="273" t="s">
        <v>139</v>
      </c>
      <c r="E628" s="279" t="s">
        <v>3</v>
      </c>
      <c r="F628" s="280" t="s">
        <v>591</v>
      </c>
      <c r="G628" s="278"/>
      <c r="H628" s="281">
        <v>0.6</v>
      </c>
      <c r="I628" s="258"/>
      <c r="J628" s="278"/>
      <c r="K628" s="278"/>
      <c r="L628" s="148"/>
      <c r="M628" s="150"/>
      <c r="N628" s="151"/>
      <c r="O628" s="151"/>
      <c r="P628" s="151"/>
      <c r="Q628" s="151"/>
      <c r="R628" s="151"/>
      <c r="S628" s="151"/>
      <c r="T628" s="152"/>
      <c r="AT628" s="149" t="s">
        <v>139</v>
      </c>
      <c r="AU628" s="149" t="s">
        <v>83</v>
      </c>
      <c r="AV628" s="14" t="s">
        <v>83</v>
      </c>
      <c r="AW628" s="14" t="s">
        <v>31</v>
      </c>
      <c r="AX628" s="14" t="s">
        <v>70</v>
      </c>
      <c r="AY628" s="149" t="s">
        <v>128</v>
      </c>
    </row>
    <row r="629" spans="2:51" s="14" customFormat="1" ht="12">
      <c r="B629" s="148"/>
      <c r="C629" s="278"/>
      <c r="D629" s="273" t="s">
        <v>139</v>
      </c>
      <c r="E629" s="279" t="s">
        <v>3</v>
      </c>
      <c r="F629" s="280" t="s">
        <v>592</v>
      </c>
      <c r="G629" s="278"/>
      <c r="H629" s="281">
        <v>1.176</v>
      </c>
      <c r="I629" s="258"/>
      <c r="J629" s="278"/>
      <c r="K629" s="278"/>
      <c r="L629" s="148"/>
      <c r="M629" s="150"/>
      <c r="N629" s="151"/>
      <c r="O629" s="151"/>
      <c r="P629" s="151"/>
      <c r="Q629" s="151"/>
      <c r="R629" s="151"/>
      <c r="S629" s="151"/>
      <c r="T629" s="152"/>
      <c r="AT629" s="149" t="s">
        <v>139</v>
      </c>
      <c r="AU629" s="149" t="s">
        <v>83</v>
      </c>
      <c r="AV629" s="14" t="s">
        <v>83</v>
      </c>
      <c r="AW629" s="14" t="s">
        <v>31</v>
      </c>
      <c r="AX629" s="14" t="s">
        <v>70</v>
      </c>
      <c r="AY629" s="149" t="s">
        <v>128</v>
      </c>
    </row>
    <row r="630" spans="2:51" s="14" customFormat="1" ht="12">
      <c r="B630" s="148"/>
      <c r="C630" s="278"/>
      <c r="D630" s="273" t="s">
        <v>139</v>
      </c>
      <c r="E630" s="279" t="s">
        <v>3</v>
      </c>
      <c r="F630" s="280" t="s">
        <v>593</v>
      </c>
      <c r="G630" s="278"/>
      <c r="H630" s="281">
        <v>2.052</v>
      </c>
      <c r="I630" s="258"/>
      <c r="J630" s="278"/>
      <c r="K630" s="278"/>
      <c r="L630" s="148"/>
      <c r="M630" s="150"/>
      <c r="N630" s="151"/>
      <c r="O630" s="151"/>
      <c r="P630" s="151"/>
      <c r="Q630" s="151"/>
      <c r="R630" s="151"/>
      <c r="S630" s="151"/>
      <c r="T630" s="152"/>
      <c r="AT630" s="149" t="s">
        <v>139</v>
      </c>
      <c r="AU630" s="149" t="s">
        <v>83</v>
      </c>
      <c r="AV630" s="14" t="s">
        <v>83</v>
      </c>
      <c r="AW630" s="14" t="s">
        <v>31</v>
      </c>
      <c r="AX630" s="14" t="s">
        <v>70</v>
      </c>
      <c r="AY630" s="149" t="s">
        <v>128</v>
      </c>
    </row>
    <row r="631" spans="2:51" s="14" customFormat="1" ht="12">
      <c r="B631" s="148"/>
      <c r="C631" s="278"/>
      <c r="D631" s="273" t="s">
        <v>139</v>
      </c>
      <c r="E631" s="279" t="s">
        <v>3</v>
      </c>
      <c r="F631" s="280" t="s">
        <v>594</v>
      </c>
      <c r="G631" s="278"/>
      <c r="H631" s="281">
        <v>1.962</v>
      </c>
      <c r="I631" s="258"/>
      <c r="J631" s="278"/>
      <c r="K631" s="278"/>
      <c r="L631" s="148"/>
      <c r="M631" s="150"/>
      <c r="N631" s="151"/>
      <c r="O631" s="151"/>
      <c r="P631" s="151"/>
      <c r="Q631" s="151"/>
      <c r="R631" s="151"/>
      <c r="S631" s="151"/>
      <c r="T631" s="152"/>
      <c r="AT631" s="149" t="s">
        <v>139</v>
      </c>
      <c r="AU631" s="149" t="s">
        <v>83</v>
      </c>
      <c r="AV631" s="14" t="s">
        <v>83</v>
      </c>
      <c r="AW631" s="14" t="s">
        <v>31</v>
      </c>
      <c r="AX631" s="14" t="s">
        <v>70</v>
      </c>
      <c r="AY631" s="149" t="s">
        <v>128</v>
      </c>
    </row>
    <row r="632" spans="2:51" s="14" customFormat="1" ht="12">
      <c r="B632" s="148"/>
      <c r="C632" s="278"/>
      <c r="D632" s="273" t="s">
        <v>139</v>
      </c>
      <c r="E632" s="279" t="s">
        <v>3</v>
      </c>
      <c r="F632" s="280" t="s">
        <v>595</v>
      </c>
      <c r="G632" s="278"/>
      <c r="H632" s="281">
        <v>2.485</v>
      </c>
      <c r="I632" s="258"/>
      <c r="J632" s="278"/>
      <c r="K632" s="278"/>
      <c r="L632" s="148"/>
      <c r="M632" s="150"/>
      <c r="N632" s="151"/>
      <c r="O632" s="151"/>
      <c r="P632" s="151"/>
      <c r="Q632" s="151"/>
      <c r="R632" s="151"/>
      <c r="S632" s="151"/>
      <c r="T632" s="152"/>
      <c r="AT632" s="149" t="s">
        <v>139</v>
      </c>
      <c r="AU632" s="149" t="s">
        <v>83</v>
      </c>
      <c r="AV632" s="14" t="s">
        <v>83</v>
      </c>
      <c r="AW632" s="14" t="s">
        <v>31</v>
      </c>
      <c r="AX632" s="14" t="s">
        <v>70</v>
      </c>
      <c r="AY632" s="149" t="s">
        <v>128</v>
      </c>
    </row>
    <row r="633" spans="2:51" s="13" customFormat="1" ht="12">
      <c r="B633" s="143"/>
      <c r="C633" s="275"/>
      <c r="D633" s="273" t="s">
        <v>139</v>
      </c>
      <c r="E633" s="276" t="s">
        <v>3</v>
      </c>
      <c r="F633" s="277" t="s">
        <v>233</v>
      </c>
      <c r="G633" s="275"/>
      <c r="H633" s="276" t="s">
        <v>3</v>
      </c>
      <c r="I633" s="257"/>
      <c r="J633" s="275"/>
      <c r="K633" s="275"/>
      <c r="L633" s="143"/>
      <c r="M633" s="145"/>
      <c r="N633" s="146"/>
      <c r="O633" s="146"/>
      <c r="P633" s="146"/>
      <c r="Q633" s="146"/>
      <c r="R633" s="146"/>
      <c r="S633" s="146"/>
      <c r="T633" s="147"/>
      <c r="AT633" s="144" t="s">
        <v>139</v>
      </c>
      <c r="AU633" s="144" t="s">
        <v>83</v>
      </c>
      <c r="AV633" s="13" t="s">
        <v>77</v>
      </c>
      <c r="AW633" s="13" t="s">
        <v>31</v>
      </c>
      <c r="AX633" s="13" t="s">
        <v>70</v>
      </c>
      <c r="AY633" s="144" t="s">
        <v>128</v>
      </c>
    </row>
    <row r="634" spans="2:51" s="14" customFormat="1" ht="12">
      <c r="B634" s="148"/>
      <c r="C634" s="278"/>
      <c r="D634" s="273" t="s">
        <v>139</v>
      </c>
      <c r="E634" s="279" t="s">
        <v>3</v>
      </c>
      <c r="F634" s="280" t="s">
        <v>596</v>
      </c>
      <c r="G634" s="278"/>
      <c r="H634" s="281">
        <v>3.245</v>
      </c>
      <c r="I634" s="258"/>
      <c r="J634" s="278"/>
      <c r="K634" s="278"/>
      <c r="L634" s="148"/>
      <c r="M634" s="150"/>
      <c r="N634" s="151"/>
      <c r="O634" s="151"/>
      <c r="P634" s="151"/>
      <c r="Q634" s="151"/>
      <c r="R634" s="151"/>
      <c r="S634" s="151"/>
      <c r="T634" s="152"/>
      <c r="AT634" s="149" t="s">
        <v>139</v>
      </c>
      <c r="AU634" s="149" t="s">
        <v>83</v>
      </c>
      <c r="AV634" s="14" t="s">
        <v>83</v>
      </c>
      <c r="AW634" s="14" t="s">
        <v>31</v>
      </c>
      <c r="AX634" s="14" t="s">
        <v>70</v>
      </c>
      <c r="AY634" s="149" t="s">
        <v>128</v>
      </c>
    </row>
    <row r="635" spans="2:51" s="14" customFormat="1" ht="12">
      <c r="B635" s="148"/>
      <c r="C635" s="278"/>
      <c r="D635" s="273" t="s">
        <v>139</v>
      </c>
      <c r="E635" s="279" t="s">
        <v>3</v>
      </c>
      <c r="F635" s="280" t="s">
        <v>597</v>
      </c>
      <c r="G635" s="278"/>
      <c r="H635" s="281">
        <v>3.014</v>
      </c>
      <c r="I635" s="258"/>
      <c r="J635" s="278"/>
      <c r="K635" s="278"/>
      <c r="L635" s="148"/>
      <c r="M635" s="150"/>
      <c r="N635" s="151"/>
      <c r="O635" s="151"/>
      <c r="P635" s="151"/>
      <c r="Q635" s="151"/>
      <c r="R635" s="151"/>
      <c r="S635" s="151"/>
      <c r="T635" s="152"/>
      <c r="AT635" s="149" t="s">
        <v>139</v>
      </c>
      <c r="AU635" s="149" t="s">
        <v>83</v>
      </c>
      <c r="AV635" s="14" t="s">
        <v>83</v>
      </c>
      <c r="AW635" s="14" t="s">
        <v>31</v>
      </c>
      <c r="AX635" s="14" t="s">
        <v>70</v>
      </c>
      <c r="AY635" s="149" t="s">
        <v>128</v>
      </c>
    </row>
    <row r="636" spans="2:51" s="14" customFormat="1" ht="12">
      <c r="B636" s="148"/>
      <c r="C636" s="278"/>
      <c r="D636" s="273" t="s">
        <v>139</v>
      </c>
      <c r="E636" s="279" t="s">
        <v>3</v>
      </c>
      <c r="F636" s="280" t="s">
        <v>598</v>
      </c>
      <c r="G636" s="278"/>
      <c r="H636" s="281">
        <v>3.838</v>
      </c>
      <c r="I636" s="258"/>
      <c r="J636" s="278"/>
      <c r="K636" s="278"/>
      <c r="L636" s="148"/>
      <c r="M636" s="150"/>
      <c r="N636" s="151"/>
      <c r="O636" s="151"/>
      <c r="P636" s="151"/>
      <c r="Q636" s="151"/>
      <c r="R636" s="151"/>
      <c r="S636" s="151"/>
      <c r="T636" s="152"/>
      <c r="AT636" s="149" t="s">
        <v>139</v>
      </c>
      <c r="AU636" s="149" t="s">
        <v>83</v>
      </c>
      <c r="AV636" s="14" t="s">
        <v>83</v>
      </c>
      <c r="AW636" s="14" t="s">
        <v>31</v>
      </c>
      <c r="AX636" s="14" t="s">
        <v>70</v>
      </c>
      <c r="AY636" s="149" t="s">
        <v>128</v>
      </c>
    </row>
    <row r="637" spans="2:51" s="14" customFormat="1" ht="12">
      <c r="B637" s="148"/>
      <c r="C637" s="278"/>
      <c r="D637" s="273" t="s">
        <v>139</v>
      </c>
      <c r="E637" s="279" t="s">
        <v>3</v>
      </c>
      <c r="F637" s="280" t="s">
        <v>599</v>
      </c>
      <c r="G637" s="278"/>
      <c r="H637" s="281">
        <v>1.8</v>
      </c>
      <c r="I637" s="258"/>
      <c r="J637" s="278"/>
      <c r="K637" s="278"/>
      <c r="L637" s="148"/>
      <c r="M637" s="150"/>
      <c r="N637" s="151"/>
      <c r="O637" s="151"/>
      <c r="P637" s="151"/>
      <c r="Q637" s="151"/>
      <c r="R637" s="151"/>
      <c r="S637" s="151"/>
      <c r="T637" s="152"/>
      <c r="AT637" s="149" t="s">
        <v>139</v>
      </c>
      <c r="AU637" s="149" t="s">
        <v>83</v>
      </c>
      <c r="AV637" s="14" t="s">
        <v>83</v>
      </c>
      <c r="AW637" s="14" t="s">
        <v>31</v>
      </c>
      <c r="AX637" s="14" t="s">
        <v>70</v>
      </c>
      <c r="AY637" s="149" t="s">
        <v>128</v>
      </c>
    </row>
    <row r="638" spans="2:51" s="14" customFormat="1" ht="12">
      <c r="B638" s="148"/>
      <c r="C638" s="278"/>
      <c r="D638" s="273" t="s">
        <v>139</v>
      </c>
      <c r="E638" s="279" t="s">
        <v>3</v>
      </c>
      <c r="F638" s="280" t="s">
        <v>600</v>
      </c>
      <c r="G638" s="278"/>
      <c r="H638" s="281">
        <v>3.542</v>
      </c>
      <c r="I638" s="258"/>
      <c r="J638" s="278"/>
      <c r="K638" s="278"/>
      <c r="L638" s="148"/>
      <c r="M638" s="150"/>
      <c r="N638" s="151"/>
      <c r="O638" s="151"/>
      <c r="P638" s="151"/>
      <c r="Q638" s="151"/>
      <c r="R638" s="151"/>
      <c r="S638" s="151"/>
      <c r="T638" s="152"/>
      <c r="AT638" s="149" t="s">
        <v>139</v>
      </c>
      <c r="AU638" s="149" t="s">
        <v>83</v>
      </c>
      <c r="AV638" s="14" t="s">
        <v>83</v>
      </c>
      <c r="AW638" s="14" t="s">
        <v>31</v>
      </c>
      <c r="AX638" s="14" t="s">
        <v>70</v>
      </c>
      <c r="AY638" s="149" t="s">
        <v>128</v>
      </c>
    </row>
    <row r="639" spans="2:51" s="13" customFormat="1" ht="12">
      <c r="B639" s="143"/>
      <c r="C639" s="275"/>
      <c r="D639" s="273" t="s">
        <v>139</v>
      </c>
      <c r="E639" s="276" t="s">
        <v>3</v>
      </c>
      <c r="F639" s="277" t="s">
        <v>239</v>
      </c>
      <c r="G639" s="275"/>
      <c r="H639" s="276" t="s">
        <v>3</v>
      </c>
      <c r="I639" s="257"/>
      <c r="J639" s="275"/>
      <c r="K639" s="275"/>
      <c r="L639" s="143"/>
      <c r="M639" s="145"/>
      <c r="N639" s="146"/>
      <c r="O639" s="146"/>
      <c r="P639" s="146"/>
      <c r="Q639" s="146"/>
      <c r="R639" s="146"/>
      <c r="S639" s="146"/>
      <c r="T639" s="147"/>
      <c r="AT639" s="144" t="s">
        <v>139</v>
      </c>
      <c r="AU639" s="144" t="s">
        <v>83</v>
      </c>
      <c r="AV639" s="13" t="s">
        <v>77</v>
      </c>
      <c r="AW639" s="13" t="s">
        <v>31</v>
      </c>
      <c r="AX639" s="13" t="s">
        <v>70</v>
      </c>
      <c r="AY639" s="144" t="s">
        <v>128</v>
      </c>
    </row>
    <row r="640" spans="2:51" s="14" customFormat="1" ht="12">
      <c r="B640" s="148"/>
      <c r="C640" s="278"/>
      <c r="D640" s="273" t="s">
        <v>139</v>
      </c>
      <c r="E640" s="279" t="s">
        <v>3</v>
      </c>
      <c r="F640" s="280" t="s">
        <v>601</v>
      </c>
      <c r="G640" s="278"/>
      <c r="H640" s="281">
        <v>2.232</v>
      </c>
      <c r="I640" s="258"/>
      <c r="J640" s="278"/>
      <c r="K640" s="278"/>
      <c r="L640" s="148"/>
      <c r="M640" s="150"/>
      <c r="N640" s="151"/>
      <c r="O640" s="151"/>
      <c r="P640" s="151"/>
      <c r="Q640" s="151"/>
      <c r="R640" s="151"/>
      <c r="S640" s="151"/>
      <c r="T640" s="152"/>
      <c r="AT640" s="149" t="s">
        <v>139</v>
      </c>
      <c r="AU640" s="149" t="s">
        <v>83</v>
      </c>
      <c r="AV640" s="14" t="s">
        <v>83</v>
      </c>
      <c r="AW640" s="14" t="s">
        <v>31</v>
      </c>
      <c r="AX640" s="14" t="s">
        <v>70</v>
      </c>
      <c r="AY640" s="149" t="s">
        <v>128</v>
      </c>
    </row>
    <row r="641" spans="2:51" s="14" customFormat="1" ht="12">
      <c r="B641" s="148"/>
      <c r="C641" s="278"/>
      <c r="D641" s="273" t="s">
        <v>139</v>
      </c>
      <c r="E641" s="279" t="s">
        <v>3</v>
      </c>
      <c r="F641" s="280" t="s">
        <v>602</v>
      </c>
      <c r="G641" s="278"/>
      <c r="H641" s="281">
        <v>2.213</v>
      </c>
      <c r="I641" s="258"/>
      <c r="J641" s="278"/>
      <c r="K641" s="278"/>
      <c r="L641" s="148"/>
      <c r="M641" s="150"/>
      <c r="N641" s="151"/>
      <c r="O641" s="151"/>
      <c r="P641" s="151"/>
      <c r="Q641" s="151"/>
      <c r="R641" s="151"/>
      <c r="S641" s="151"/>
      <c r="T641" s="152"/>
      <c r="AT641" s="149" t="s">
        <v>139</v>
      </c>
      <c r="AU641" s="149" t="s">
        <v>83</v>
      </c>
      <c r="AV641" s="14" t="s">
        <v>83</v>
      </c>
      <c r="AW641" s="14" t="s">
        <v>31</v>
      </c>
      <c r="AX641" s="14" t="s">
        <v>70</v>
      </c>
      <c r="AY641" s="149" t="s">
        <v>128</v>
      </c>
    </row>
    <row r="642" spans="2:51" s="14" customFormat="1" ht="12">
      <c r="B642" s="148"/>
      <c r="C642" s="278"/>
      <c r="D642" s="273" t="s">
        <v>139</v>
      </c>
      <c r="E642" s="279" t="s">
        <v>3</v>
      </c>
      <c r="F642" s="280" t="s">
        <v>603</v>
      </c>
      <c r="G642" s="278"/>
      <c r="H642" s="281">
        <v>1.682</v>
      </c>
      <c r="I642" s="258"/>
      <c r="J642" s="278"/>
      <c r="K642" s="278"/>
      <c r="L642" s="148"/>
      <c r="M642" s="150"/>
      <c r="N642" s="151"/>
      <c r="O642" s="151"/>
      <c r="P642" s="151"/>
      <c r="Q642" s="151"/>
      <c r="R642" s="151"/>
      <c r="S642" s="151"/>
      <c r="T642" s="152"/>
      <c r="AT642" s="149" t="s">
        <v>139</v>
      </c>
      <c r="AU642" s="149" t="s">
        <v>83</v>
      </c>
      <c r="AV642" s="14" t="s">
        <v>83</v>
      </c>
      <c r="AW642" s="14" t="s">
        <v>31</v>
      </c>
      <c r="AX642" s="14" t="s">
        <v>70</v>
      </c>
      <c r="AY642" s="149" t="s">
        <v>128</v>
      </c>
    </row>
    <row r="643" spans="2:51" s="14" customFormat="1" ht="12">
      <c r="B643" s="148"/>
      <c r="C643" s="278"/>
      <c r="D643" s="273" t="s">
        <v>139</v>
      </c>
      <c r="E643" s="279" t="s">
        <v>3</v>
      </c>
      <c r="F643" s="280" t="s">
        <v>604</v>
      </c>
      <c r="G643" s="278"/>
      <c r="H643" s="281">
        <v>2.03</v>
      </c>
      <c r="I643" s="258"/>
      <c r="J643" s="278"/>
      <c r="K643" s="278"/>
      <c r="L643" s="148"/>
      <c r="M643" s="150"/>
      <c r="N643" s="151"/>
      <c r="O643" s="151"/>
      <c r="P643" s="151"/>
      <c r="Q643" s="151"/>
      <c r="R643" s="151"/>
      <c r="S643" s="151"/>
      <c r="T643" s="152"/>
      <c r="AT643" s="149" t="s">
        <v>139</v>
      </c>
      <c r="AU643" s="149" t="s">
        <v>83</v>
      </c>
      <c r="AV643" s="14" t="s">
        <v>83</v>
      </c>
      <c r="AW643" s="14" t="s">
        <v>31</v>
      </c>
      <c r="AX643" s="14" t="s">
        <v>70</v>
      </c>
      <c r="AY643" s="149" t="s">
        <v>128</v>
      </c>
    </row>
    <row r="644" spans="2:51" s="14" customFormat="1" ht="12">
      <c r="B644" s="148"/>
      <c r="C644" s="278"/>
      <c r="D644" s="273" t="s">
        <v>139</v>
      </c>
      <c r="E644" s="279" t="s">
        <v>3</v>
      </c>
      <c r="F644" s="280" t="s">
        <v>605</v>
      </c>
      <c r="G644" s="278"/>
      <c r="H644" s="281">
        <v>4.123</v>
      </c>
      <c r="I644" s="258"/>
      <c r="J644" s="278"/>
      <c r="K644" s="278"/>
      <c r="L644" s="148"/>
      <c r="M644" s="150"/>
      <c r="N644" s="151"/>
      <c r="O644" s="151"/>
      <c r="P644" s="151"/>
      <c r="Q644" s="151"/>
      <c r="R644" s="151"/>
      <c r="S644" s="151"/>
      <c r="T644" s="152"/>
      <c r="AT644" s="149" t="s">
        <v>139</v>
      </c>
      <c r="AU644" s="149" t="s">
        <v>83</v>
      </c>
      <c r="AV644" s="14" t="s">
        <v>83</v>
      </c>
      <c r="AW644" s="14" t="s">
        <v>31</v>
      </c>
      <c r="AX644" s="14" t="s">
        <v>70</v>
      </c>
      <c r="AY644" s="149" t="s">
        <v>128</v>
      </c>
    </row>
    <row r="645" spans="2:51" s="14" customFormat="1" ht="12">
      <c r="B645" s="148"/>
      <c r="C645" s="278"/>
      <c r="D645" s="273" t="s">
        <v>139</v>
      </c>
      <c r="E645" s="279" t="s">
        <v>3</v>
      </c>
      <c r="F645" s="280" t="s">
        <v>606</v>
      </c>
      <c r="G645" s="278"/>
      <c r="H645" s="281">
        <v>4.682</v>
      </c>
      <c r="I645" s="258"/>
      <c r="J645" s="278"/>
      <c r="K645" s="278"/>
      <c r="L645" s="148"/>
      <c r="M645" s="150"/>
      <c r="N645" s="151"/>
      <c r="O645" s="151"/>
      <c r="P645" s="151"/>
      <c r="Q645" s="151"/>
      <c r="R645" s="151"/>
      <c r="S645" s="151"/>
      <c r="T645" s="152"/>
      <c r="AT645" s="149" t="s">
        <v>139</v>
      </c>
      <c r="AU645" s="149" t="s">
        <v>83</v>
      </c>
      <c r="AV645" s="14" t="s">
        <v>83</v>
      </c>
      <c r="AW645" s="14" t="s">
        <v>31</v>
      </c>
      <c r="AX645" s="14" t="s">
        <v>70</v>
      </c>
      <c r="AY645" s="149" t="s">
        <v>128</v>
      </c>
    </row>
    <row r="646" spans="2:51" s="14" customFormat="1" ht="12">
      <c r="B646" s="148"/>
      <c r="C646" s="278"/>
      <c r="D646" s="273" t="s">
        <v>139</v>
      </c>
      <c r="E646" s="279" t="s">
        <v>3</v>
      </c>
      <c r="F646" s="280" t="s">
        <v>607</v>
      </c>
      <c r="G646" s="278"/>
      <c r="H646" s="281">
        <v>15.12</v>
      </c>
      <c r="I646" s="258"/>
      <c r="J646" s="278"/>
      <c r="K646" s="278"/>
      <c r="L646" s="148"/>
      <c r="M646" s="150"/>
      <c r="N646" s="151"/>
      <c r="O646" s="151"/>
      <c r="P646" s="151"/>
      <c r="Q646" s="151"/>
      <c r="R646" s="151"/>
      <c r="S646" s="151"/>
      <c r="T646" s="152"/>
      <c r="AT646" s="149" t="s">
        <v>139</v>
      </c>
      <c r="AU646" s="149" t="s">
        <v>83</v>
      </c>
      <c r="AV646" s="14" t="s">
        <v>83</v>
      </c>
      <c r="AW646" s="14" t="s">
        <v>31</v>
      </c>
      <c r="AX646" s="14" t="s">
        <v>70</v>
      </c>
      <c r="AY646" s="149" t="s">
        <v>128</v>
      </c>
    </row>
    <row r="647" spans="2:51" s="14" customFormat="1" ht="12">
      <c r="B647" s="148"/>
      <c r="C647" s="278"/>
      <c r="D647" s="273" t="s">
        <v>139</v>
      </c>
      <c r="E647" s="279" t="s">
        <v>3</v>
      </c>
      <c r="F647" s="280" t="s">
        <v>608</v>
      </c>
      <c r="G647" s="278"/>
      <c r="H647" s="281">
        <v>6.655</v>
      </c>
      <c r="I647" s="258"/>
      <c r="J647" s="278"/>
      <c r="K647" s="278"/>
      <c r="L647" s="148"/>
      <c r="M647" s="150"/>
      <c r="N647" s="151"/>
      <c r="O647" s="151"/>
      <c r="P647" s="151"/>
      <c r="Q647" s="151"/>
      <c r="R647" s="151"/>
      <c r="S647" s="151"/>
      <c r="T647" s="152"/>
      <c r="AT647" s="149" t="s">
        <v>139</v>
      </c>
      <c r="AU647" s="149" t="s">
        <v>83</v>
      </c>
      <c r="AV647" s="14" t="s">
        <v>83</v>
      </c>
      <c r="AW647" s="14" t="s">
        <v>31</v>
      </c>
      <c r="AX647" s="14" t="s">
        <v>70</v>
      </c>
      <c r="AY647" s="149" t="s">
        <v>128</v>
      </c>
    </row>
    <row r="648" spans="2:51" s="14" customFormat="1" ht="12">
      <c r="B648" s="148"/>
      <c r="C648" s="278"/>
      <c r="D648" s="273" t="s">
        <v>139</v>
      </c>
      <c r="E648" s="279" t="s">
        <v>3</v>
      </c>
      <c r="F648" s="280" t="s">
        <v>609</v>
      </c>
      <c r="G648" s="278"/>
      <c r="H648" s="281">
        <v>26.132</v>
      </c>
      <c r="I648" s="258"/>
      <c r="J648" s="278"/>
      <c r="K648" s="278"/>
      <c r="L648" s="148"/>
      <c r="M648" s="150"/>
      <c r="N648" s="151"/>
      <c r="O648" s="151"/>
      <c r="P648" s="151"/>
      <c r="Q648" s="151"/>
      <c r="R648" s="151"/>
      <c r="S648" s="151"/>
      <c r="T648" s="152"/>
      <c r="AT648" s="149" t="s">
        <v>139</v>
      </c>
      <c r="AU648" s="149" t="s">
        <v>83</v>
      </c>
      <c r="AV648" s="14" t="s">
        <v>83</v>
      </c>
      <c r="AW648" s="14" t="s">
        <v>31</v>
      </c>
      <c r="AX648" s="14" t="s">
        <v>70</v>
      </c>
      <c r="AY648" s="149" t="s">
        <v>128</v>
      </c>
    </row>
    <row r="649" spans="2:51" s="14" customFormat="1" ht="12">
      <c r="B649" s="148"/>
      <c r="C649" s="278"/>
      <c r="D649" s="273" t="s">
        <v>139</v>
      </c>
      <c r="E649" s="279" t="s">
        <v>3</v>
      </c>
      <c r="F649" s="280" t="s">
        <v>610</v>
      </c>
      <c r="G649" s="278"/>
      <c r="H649" s="281">
        <v>5.133</v>
      </c>
      <c r="I649" s="258"/>
      <c r="J649" s="278"/>
      <c r="K649" s="278"/>
      <c r="L649" s="148"/>
      <c r="M649" s="150"/>
      <c r="N649" s="151"/>
      <c r="O649" s="151"/>
      <c r="P649" s="151"/>
      <c r="Q649" s="151"/>
      <c r="R649" s="151"/>
      <c r="S649" s="151"/>
      <c r="T649" s="152"/>
      <c r="AT649" s="149" t="s">
        <v>139</v>
      </c>
      <c r="AU649" s="149" t="s">
        <v>83</v>
      </c>
      <c r="AV649" s="14" t="s">
        <v>83</v>
      </c>
      <c r="AW649" s="14" t="s">
        <v>31</v>
      </c>
      <c r="AX649" s="14" t="s">
        <v>70</v>
      </c>
      <c r="AY649" s="149" t="s">
        <v>128</v>
      </c>
    </row>
    <row r="650" spans="2:51" s="14" customFormat="1" ht="12">
      <c r="B650" s="148"/>
      <c r="C650" s="278"/>
      <c r="D650" s="273" t="s">
        <v>139</v>
      </c>
      <c r="E650" s="279" t="s">
        <v>3</v>
      </c>
      <c r="F650" s="280" t="s">
        <v>611</v>
      </c>
      <c r="G650" s="278"/>
      <c r="H650" s="281">
        <v>2.262</v>
      </c>
      <c r="I650" s="258"/>
      <c r="J650" s="278"/>
      <c r="K650" s="278"/>
      <c r="L650" s="148"/>
      <c r="M650" s="150"/>
      <c r="N650" s="151"/>
      <c r="O650" s="151"/>
      <c r="P650" s="151"/>
      <c r="Q650" s="151"/>
      <c r="R650" s="151"/>
      <c r="S650" s="151"/>
      <c r="T650" s="152"/>
      <c r="AT650" s="149" t="s">
        <v>139</v>
      </c>
      <c r="AU650" s="149" t="s">
        <v>83</v>
      </c>
      <c r="AV650" s="14" t="s">
        <v>83</v>
      </c>
      <c r="AW650" s="14" t="s">
        <v>31</v>
      </c>
      <c r="AX650" s="14" t="s">
        <v>70</v>
      </c>
      <c r="AY650" s="149" t="s">
        <v>128</v>
      </c>
    </row>
    <row r="651" spans="2:51" s="14" customFormat="1" ht="12">
      <c r="B651" s="148"/>
      <c r="C651" s="278"/>
      <c r="D651" s="273" t="s">
        <v>139</v>
      </c>
      <c r="E651" s="279" t="s">
        <v>3</v>
      </c>
      <c r="F651" s="280" t="s">
        <v>612</v>
      </c>
      <c r="G651" s="278"/>
      <c r="H651" s="281">
        <v>3.374</v>
      </c>
      <c r="I651" s="258"/>
      <c r="J651" s="278"/>
      <c r="K651" s="278"/>
      <c r="L651" s="148"/>
      <c r="M651" s="150"/>
      <c r="N651" s="151"/>
      <c r="O651" s="151"/>
      <c r="P651" s="151"/>
      <c r="Q651" s="151"/>
      <c r="R651" s="151"/>
      <c r="S651" s="151"/>
      <c r="T651" s="152"/>
      <c r="AT651" s="149" t="s">
        <v>139</v>
      </c>
      <c r="AU651" s="149" t="s">
        <v>83</v>
      </c>
      <c r="AV651" s="14" t="s">
        <v>83</v>
      </c>
      <c r="AW651" s="14" t="s">
        <v>31</v>
      </c>
      <c r="AX651" s="14" t="s">
        <v>70</v>
      </c>
      <c r="AY651" s="149" t="s">
        <v>128</v>
      </c>
    </row>
    <row r="652" spans="2:51" s="13" customFormat="1" ht="12">
      <c r="B652" s="143"/>
      <c r="C652" s="275"/>
      <c r="D652" s="273" t="s">
        <v>139</v>
      </c>
      <c r="E652" s="276" t="s">
        <v>3</v>
      </c>
      <c r="F652" s="277" t="s">
        <v>266</v>
      </c>
      <c r="G652" s="275"/>
      <c r="H652" s="276" t="s">
        <v>3</v>
      </c>
      <c r="I652" s="257"/>
      <c r="J652" s="275"/>
      <c r="K652" s="275"/>
      <c r="L652" s="143"/>
      <c r="M652" s="145"/>
      <c r="N652" s="146"/>
      <c r="O652" s="146"/>
      <c r="P652" s="146"/>
      <c r="Q652" s="146"/>
      <c r="R652" s="146"/>
      <c r="S652" s="146"/>
      <c r="T652" s="147"/>
      <c r="AT652" s="144" t="s">
        <v>139</v>
      </c>
      <c r="AU652" s="144" t="s">
        <v>83</v>
      </c>
      <c r="AV652" s="13" t="s">
        <v>77</v>
      </c>
      <c r="AW652" s="13" t="s">
        <v>31</v>
      </c>
      <c r="AX652" s="13" t="s">
        <v>70</v>
      </c>
      <c r="AY652" s="144" t="s">
        <v>128</v>
      </c>
    </row>
    <row r="653" spans="2:51" s="14" customFormat="1" ht="12">
      <c r="B653" s="148"/>
      <c r="C653" s="278"/>
      <c r="D653" s="273" t="s">
        <v>139</v>
      </c>
      <c r="E653" s="279" t="s">
        <v>3</v>
      </c>
      <c r="F653" s="280" t="s">
        <v>613</v>
      </c>
      <c r="G653" s="278"/>
      <c r="H653" s="281">
        <v>2.072</v>
      </c>
      <c r="I653" s="258"/>
      <c r="J653" s="278"/>
      <c r="K653" s="278"/>
      <c r="L653" s="148"/>
      <c r="M653" s="150"/>
      <c r="N653" s="151"/>
      <c r="O653" s="151"/>
      <c r="P653" s="151"/>
      <c r="Q653" s="151"/>
      <c r="R653" s="151"/>
      <c r="S653" s="151"/>
      <c r="T653" s="152"/>
      <c r="AT653" s="149" t="s">
        <v>139</v>
      </c>
      <c r="AU653" s="149" t="s">
        <v>83</v>
      </c>
      <c r="AV653" s="14" t="s">
        <v>83</v>
      </c>
      <c r="AW653" s="14" t="s">
        <v>31</v>
      </c>
      <c r="AX653" s="14" t="s">
        <v>70</v>
      </c>
      <c r="AY653" s="149" t="s">
        <v>128</v>
      </c>
    </row>
    <row r="654" spans="2:51" s="14" customFormat="1" ht="12">
      <c r="B654" s="148"/>
      <c r="C654" s="278"/>
      <c r="D654" s="273" t="s">
        <v>139</v>
      </c>
      <c r="E654" s="279" t="s">
        <v>3</v>
      </c>
      <c r="F654" s="280" t="s">
        <v>614</v>
      </c>
      <c r="G654" s="278"/>
      <c r="H654" s="281">
        <v>10.823</v>
      </c>
      <c r="I654" s="258"/>
      <c r="J654" s="278"/>
      <c r="K654" s="278"/>
      <c r="L654" s="148"/>
      <c r="M654" s="150"/>
      <c r="N654" s="151"/>
      <c r="O654" s="151"/>
      <c r="P654" s="151"/>
      <c r="Q654" s="151"/>
      <c r="R654" s="151"/>
      <c r="S654" s="151"/>
      <c r="T654" s="152"/>
      <c r="AT654" s="149" t="s">
        <v>139</v>
      </c>
      <c r="AU654" s="149" t="s">
        <v>83</v>
      </c>
      <c r="AV654" s="14" t="s">
        <v>83</v>
      </c>
      <c r="AW654" s="14" t="s">
        <v>31</v>
      </c>
      <c r="AX654" s="14" t="s">
        <v>70</v>
      </c>
      <c r="AY654" s="149" t="s">
        <v>128</v>
      </c>
    </row>
    <row r="655" spans="2:51" s="14" customFormat="1" ht="12">
      <c r="B655" s="148"/>
      <c r="C655" s="278"/>
      <c r="D655" s="273" t="s">
        <v>139</v>
      </c>
      <c r="E655" s="279" t="s">
        <v>3</v>
      </c>
      <c r="F655" s="280" t="s">
        <v>615</v>
      </c>
      <c r="G655" s="278"/>
      <c r="H655" s="281">
        <v>8.436</v>
      </c>
      <c r="I655" s="258"/>
      <c r="J655" s="278"/>
      <c r="K655" s="278"/>
      <c r="L655" s="148"/>
      <c r="M655" s="150"/>
      <c r="N655" s="151"/>
      <c r="O655" s="151"/>
      <c r="P655" s="151"/>
      <c r="Q655" s="151"/>
      <c r="R655" s="151"/>
      <c r="S655" s="151"/>
      <c r="T655" s="152"/>
      <c r="AT655" s="149" t="s">
        <v>139</v>
      </c>
      <c r="AU655" s="149" t="s">
        <v>83</v>
      </c>
      <c r="AV655" s="14" t="s">
        <v>83</v>
      </c>
      <c r="AW655" s="14" t="s">
        <v>31</v>
      </c>
      <c r="AX655" s="14" t="s">
        <v>70</v>
      </c>
      <c r="AY655" s="149" t="s">
        <v>128</v>
      </c>
    </row>
    <row r="656" spans="2:51" s="14" customFormat="1" ht="12">
      <c r="B656" s="148"/>
      <c r="C656" s="278"/>
      <c r="D656" s="273" t="s">
        <v>139</v>
      </c>
      <c r="E656" s="279" t="s">
        <v>3</v>
      </c>
      <c r="F656" s="280" t="s">
        <v>616</v>
      </c>
      <c r="G656" s="278"/>
      <c r="H656" s="281">
        <v>4.301</v>
      </c>
      <c r="I656" s="258"/>
      <c r="J656" s="278"/>
      <c r="K656" s="278"/>
      <c r="L656" s="148"/>
      <c r="M656" s="150"/>
      <c r="N656" s="151"/>
      <c r="O656" s="151"/>
      <c r="P656" s="151"/>
      <c r="Q656" s="151"/>
      <c r="R656" s="151"/>
      <c r="S656" s="151"/>
      <c r="T656" s="152"/>
      <c r="AT656" s="149" t="s">
        <v>139</v>
      </c>
      <c r="AU656" s="149" t="s">
        <v>83</v>
      </c>
      <c r="AV656" s="14" t="s">
        <v>83</v>
      </c>
      <c r="AW656" s="14" t="s">
        <v>31</v>
      </c>
      <c r="AX656" s="14" t="s">
        <v>70</v>
      </c>
      <c r="AY656" s="149" t="s">
        <v>128</v>
      </c>
    </row>
    <row r="657" spans="2:51" s="14" customFormat="1" ht="12">
      <c r="B657" s="148"/>
      <c r="C657" s="278"/>
      <c r="D657" s="273" t="s">
        <v>139</v>
      </c>
      <c r="E657" s="279" t="s">
        <v>3</v>
      </c>
      <c r="F657" s="280" t="s">
        <v>617</v>
      </c>
      <c r="G657" s="278"/>
      <c r="H657" s="281">
        <v>2.169</v>
      </c>
      <c r="I657" s="258"/>
      <c r="J657" s="278"/>
      <c r="K657" s="278"/>
      <c r="L657" s="148"/>
      <c r="M657" s="150"/>
      <c r="N657" s="151"/>
      <c r="O657" s="151"/>
      <c r="P657" s="151"/>
      <c r="Q657" s="151"/>
      <c r="R657" s="151"/>
      <c r="S657" s="151"/>
      <c r="T657" s="152"/>
      <c r="AT657" s="149" t="s">
        <v>139</v>
      </c>
      <c r="AU657" s="149" t="s">
        <v>83</v>
      </c>
      <c r="AV657" s="14" t="s">
        <v>83</v>
      </c>
      <c r="AW657" s="14" t="s">
        <v>31</v>
      </c>
      <c r="AX657" s="14" t="s">
        <v>70</v>
      </c>
      <c r="AY657" s="149" t="s">
        <v>128</v>
      </c>
    </row>
    <row r="658" spans="2:51" s="14" customFormat="1" ht="12">
      <c r="B658" s="148"/>
      <c r="C658" s="278"/>
      <c r="D658" s="273" t="s">
        <v>139</v>
      </c>
      <c r="E658" s="279" t="s">
        <v>3</v>
      </c>
      <c r="F658" s="280" t="s">
        <v>618</v>
      </c>
      <c r="G658" s="278"/>
      <c r="H658" s="281">
        <v>6.395</v>
      </c>
      <c r="I658" s="258"/>
      <c r="J658" s="278"/>
      <c r="K658" s="278"/>
      <c r="L658" s="148"/>
      <c r="M658" s="150"/>
      <c r="N658" s="151"/>
      <c r="O658" s="151"/>
      <c r="P658" s="151"/>
      <c r="Q658" s="151"/>
      <c r="R658" s="151"/>
      <c r="S658" s="151"/>
      <c r="T658" s="152"/>
      <c r="AT658" s="149" t="s">
        <v>139</v>
      </c>
      <c r="AU658" s="149" t="s">
        <v>83</v>
      </c>
      <c r="AV658" s="14" t="s">
        <v>83</v>
      </c>
      <c r="AW658" s="14" t="s">
        <v>31</v>
      </c>
      <c r="AX658" s="14" t="s">
        <v>70</v>
      </c>
      <c r="AY658" s="149" t="s">
        <v>128</v>
      </c>
    </row>
    <row r="659" spans="2:51" s="14" customFormat="1" ht="12">
      <c r="B659" s="148"/>
      <c r="C659" s="278"/>
      <c r="D659" s="273" t="s">
        <v>139</v>
      </c>
      <c r="E659" s="279" t="s">
        <v>3</v>
      </c>
      <c r="F659" s="280" t="s">
        <v>619</v>
      </c>
      <c r="G659" s="278"/>
      <c r="H659" s="281">
        <v>8.752</v>
      </c>
      <c r="I659" s="258"/>
      <c r="J659" s="278"/>
      <c r="K659" s="278"/>
      <c r="L659" s="148"/>
      <c r="M659" s="150"/>
      <c r="N659" s="151"/>
      <c r="O659" s="151"/>
      <c r="P659" s="151"/>
      <c r="Q659" s="151"/>
      <c r="R659" s="151"/>
      <c r="S659" s="151"/>
      <c r="T659" s="152"/>
      <c r="AT659" s="149" t="s">
        <v>139</v>
      </c>
      <c r="AU659" s="149" t="s">
        <v>83</v>
      </c>
      <c r="AV659" s="14" t="s">
        <v>83</v>
      </c>
      <c r="AW659" s="14" t="s">
        <v>31</v>
      </c>
      <c r="AX659" s="14" t="s">
        <v>70</v>
      </c>
      <c r="AY659" s="149" t="s">
        <v>128</v>
      </c>
    </row>
    <row r="660" spans="2:51" s="13" customFormat="1" ht="12">
      <c r="B660" s="143"/>
      <c r="C660" s="275"/>
      <c r="D660" s="273" t="s">
        <v>139</v>
      </c>
      <c r="E660" s="276" t="s">
        <v>3</v>
      </c>
      <c r="F660" s="277" t="s">
        <v>233</v>
      </c>
      <c r="G660" s="275"/>
      <c r="H660" s="276" t="s">
        <v>3</v>
      </c>
      <c r="I660" s="257"/>
      <c r="J660" s="275"/>
      <c r="K660" s="275"/>
      <c r="L660" s="143"/>
      <c r="M660" s="145"/>
      <c r="N660" s="146"/>
      <c r="O660" s="146"/>
      <c r="P660" s="146"/>
      <c r="Q660" s="146"/>
      <c r="R660" s="146"/>
      <c r="S660" s="146"/>
      <c r="T660" s="147"/>
      <c r="AT660" s="144" t="s">
        <v>139</v>
      </c>
      <c r="AU660" s="144" t="s">
        <v>83</v>
      </c>
      <c r="AV660" s="13" t="s">
        <v>77</v>
      </c>
      <c r="AW660" s="13" t="s">
        <v>31</v>
      </c>
      <c r="AX660" s="13" t="s">
        <v>70</v>
      </c>
      <c r="AY660" s="144" t="s">
        <v>128</v>
      </c>
    </row>
    <row r="661" spans="2:51" s="14" customFormat="1" ht="12">
      <c r="B661" s="148"/>
      <c r="C661" s="278"/>
      <c r="D661" s="273" t="s">
        <v>139</v>
      </c>
      <c r="E661" s="279" t="s">
        <v>3</v>
      </c>
      <c r="F661" s="280" t="s">
        <v>620</v>
      </c>
      <c r="G661" s="278"/>
      <c r="H661" s="281">
        <v>3.699</v>
      </c>
      <c r="I661" s="258"/>
      <c r="J661" s="278"/>
      <c r="K661" s="278"/>
      <c r="L661" s="148"/>
      <c r="M661" s="150"/>
      <c r="N661" s="151"/>
      <c r="O661" s="151"/>
      <c r="P661" s="151"/>
      <c r="Q661" s="151"/>
      <c r="R661" s="151"/>
      <c r="S661" s="151"/>
      <c r="T661" s="152"/>
      <c r="AT661" s="149" t="s">
        <v>139</v>
      </c>
      <c r="AU661" s="149" t="s">
        <v>83</v>
      </c>
      <c r="AV661" s="14" t="s">
        <v>83</v>
      </c>
      <c r="AW661" s="14" t="s">
        <v>31</v>
      </c>
      <c r="AX661" s="14" t="s">
        <v>70</v>
      </c>
      <c r="AY661" s="149" t="s">
        <v>128</v>
      </c>
    </row>
    <row r="662" spans="2:51" s="14" customFormat="1" ht="12">
      <c r="B662" s="148"/>
      <c r="C662" s="278"/>
      <c r="D662" s="273" t="s">
        <v>139</v>
      </c>
      <c r="E662" s="279" t="s">
        <v>3</v>
      </c>
      <c r="F662" s="280" t="s">
        <v>621</v>
      </c>
      <c r="G662" s="278"/>
      <c r="H662" s="281">
        <v>3.645</v>
      </c>
      <c r="I662" s="258"/>
      <c r="J662" s="278"/>
      <c r="K662" s="278"/>
      <c r="L662" s="148"/>
      <c r="M662" s="150"/>
      <c r="N662" s="151"/>
      <c r="O662" s="151"/>
      <c r="P662" s="151"/>
      <c r="Q662" s="151"/>
      <c r="R662" s="151"/>
      <c r="S662" s="151"/>
      <c r="T662" s="152"/>
      <c r="AT662" s="149" t="s">
        <v>139</v>
      </c>
      <c r="AU662" s="149" t="s">
        <v>83</v>
      </c>
      <c r="AV662" s="14" t="s">
        <v>83</v>
      </c>
      <c r="AW662" s="14" t="s">
        <v>31</v>
      </c>
      <c r="AX662" s="14" t="s">
        <v>70</v>
      </c>
      <c r="AY662" s="149" t="s">
        <v>128</v>
      </c>
    </row>
    <row r="663" spans="2:51" s="13" customFormat="1" ht="12">
      <c r="B663" s="143"/>
      <c r="C663" s="275"/>
      <c r="D663" s="273" t="s">
        <v>139</v>
      </c>
      <c r="E663" s="276" t="s">
        <v>3</v>
      </c>
      <c r="F663" s="277" t="s">
        <v>276</v>
      </c>
      <c r="G663" s="275"/>
      <c r="H663" s="276" t="s">
        <v>3</v>
      </c>
      <c r="I663" s="257"/>
      <c r="J663" s="275"/>
      <c r="K663" s="275"/>
      <c r="L663" s="143"/>
      <c r="M663" s="145"/>
      <c r="N663" s="146"/>
      <c r="O663" s="146"/>
      <c r="P663" s="146"/>
      <c r="Q663" s="146"/>
      <c r="R663" s="146"/>
      <c r="S663" s="146"/>
      <c r="T663" s="147"/>
      <c r="AT663" s="144" t="s">
        <v>139</v>
      </c>
      <c r="AU663" s="144" t="s">
        <v>83</v>
      </c>
      <c r="AV663" s="13" t="s">
        <v>77</v>
      </c>
      <c r="AW663" s="13" t="s">
        <v>31</v>
      </c>
      <c r="AX663" s="13" t="s">
        <v>70</v>
      </c>
      <c r="AY663" s="144" t="s">
        <v>128</v>
      </c>
    </row>
    <row r="664" spans="2:51" s="14" customFormat="1" ht="12">
      <c r="B664" s="148"/>
      <c r="C664" s="278"/>
      <c r="D664" s="273" t="s">
        <v>139</v>
      </c>
      <c r="E664" s="279" t="s">
        <v>3</v>
      </c>
      <c r="F664" s="280" t="s">
        <v>622</v>
      </c>
      <c r="G664" s="278"/>
      <c r="H664" s="281">
        <v>4.315</v>
      </c>
      <c r="I664" s="258"/>
      <c r="J664" s="278"/>
      <c r="K664" s="278"/>
      <c r="L664" s="148"/>
      <c r="M664" s="150"/>
      <c r="N664" s="151"/>
      <c r="O664" s="151"/>
      <c r="P664" s="151"/>
      <c r="Q664" s="151"/>
      <c r="R664" s="151"/>
      <c r="S664" s="151"/>
      <c r="T664" s="152"/>
      <c r="AT664" s="149" t="s">
        <v>139</v>
      </c>
      <c r="AU664" s="149" t="s">
        <v>83</v>
      </c>
      <c r="AV664" s="14" t="s">
        <v>83</v>
      </c>
      <c r="AW664" s="14" t="s">
        <v>31</v>
      </c>
      <c r="AX664" s="14" t="s">
        <v>70</v>
      </c>
      <c r="AY664" s="149" t="s">
        <v>128</v>
      </c>
    </row>
    <row r="665" spans="2:51" s="14" customFormat="1" ht="12">
      <c r="B665" s="148"/>
      <c r="C665" s="278"/>
      <c r="D665" s="273" t="s">
        <v>139</v>
      </c>
      <c r="E665" s="279" t="s">
        <v>3</v>
      </c>
      <c r="F665" s="280" t="s">
        <v>623</v>
      </c>
      <c r="G665" s="278"/>
      <c r="H665" s="281">
        <v>1.711</v>
      </c>
      <c r="I665" s="258"/>
      <c r="J665" s="278"/>
      <c r="K665" s="278"/>
      <c r="L665" s="148"/>
      <c r="M665" s="150"/>
      <c r="N665" s="151"/>
      <c r="O665" s="151"/>
      <c r="P665" s="151"/>
      <c r="Q665" s="151"/>
      <c r="R665" s="151"/>
      <c r="S665" s="151"/>
      <c r="T665" s="152"/>
      <c r="AT665" s="149" t="s">
        <v>139</v>
      </c>
      <c r="AU665" s="149" t="s">
        <v>83</v>
      </c>
      <c r="AV665" s="14" t="s">
        <v>83</v>
      </c>
      <c r="AW665" s="14" t="s">
        <v>31</v>
      </c>
      <c r="AX665" s="14" t="s">
        <v>70</v>
      </c>
      <c r="AY665" s="149" t="s">
        <v>128</v>
      </c>
    </row>
    <row r="666" spans="2:51" s="14" customFormat="1" ht="12">
      <c r="B666" s="148"/>
      <c r="C666" s="278"/>
      <c r="D666" s="273" t="s">
        <v>139</v>
      </c>
      <c r="E666" s="279" t="s">
        <v>3</v>
      </c>
      <c r="F666" s="280" t="s">
        <v>624</v>
      </c>
      <c r="G666" s="278"/>
      <c r="H666" s="281">
        <v>4.959</v>
      </c>
      <c r="I666" s="258"/>
      <c r="J666" s="278"/>
      <c r="K666" s="278"/>
      <c r="L666" s="148"/>
      <c r="M666" s="150"/>
      <c r="N666" s="151"/>
      <c r="O666" s="151"/>
      <c r="P666" s="151"/>
      <c r="Q666" s="151"/>
      <c r="R666" s="151"/>
      <c r="S666" s="151"/>
      <c r="T666" s="152"/>
      <c r="AT666" s="149" t="s">
        <v>139</v>
      </c>
      <c r="AU666" s="149" t="s">
        <v>83</v>
      </c>
      <c r="AV666" s="14" t="s">
        <v>83</v>
      </c>
      <c r="AW666" s="14" t="s">
        <v>31</v>
      </c>
      <c r="AX666" s="14" t="s">
        <v>70</v>
      </c>
      <c r="AY666" s="149" t="s">
        <v>128</v>
      </c>
    </row>
    <row r="667" spans="2:51" s="14" customFormat="1" ht="12">
      <c r="B667" s="148"/>
      <c r="C667" s="278"/>
      <c r="D667" s="273" t="s">
        <v>139</v>
      </c>
      <c r="E667" s="279" t="s">
        <v>3</v>
      </c>
      <c r="F667" s="280" t="s">
        <v>625</v>
      </c>
      <c r="G667" s="278"/>
      <c r="H667" s="281">
        <v>3.393</v>
      </c>
      <c r="I667" s="258"/>
      <c r="J667" s="278"/>
      <c r="K667" s="278"/>
      <c r="L667" s="148"/>
      <c r="M667" s="150"/>
      <c r="N667" s="151"/>
      <c r="O667" s="151"/>
      <c r="P667" s="151"/>
      <c r="Q667" s="151"/>
      <c r="R667" s="151"/>
      <c r="S667" s="151"/>
      <c r="T667" s="152"/>
      <c r="AT667" s="149" t="s">
        <v>139</v>
      </c>
      <c r="AU667" s="149" t="s">
        <v>83</v>
      </c>
      <c r="AV667" s="14" t="s">
        <v>83</v>
      </c>
      <c r="AW667" s="14" t="s">
        <v>31</v>
      </c>
      <c r="AX667" s="14" t="s">
        <v>70</v>
      </c>
      <c r="AY667" s="149" t="s">
        <v>128</v>
      </c>
    </row>
    <row r="668" spans="2:51" s="14" customFormat="1" ht="12">
      <c r="B668" s="148"/>
      <c r="C668" s="278"/>
      <c r="D668" s="273" t="s">
        <v>139</v>
      </c>
      <c r="E668" s="279" t="s">
        <v>3</v>
      </c>
      <c r="F668" s="280" t="s">
        <v>626</v>
      </c>
      <c r="G668" s="278"/>
      <c r="H668" s="281">
        <v>5.003</v>
      </c>
      <c r="I668" s="258"/>
      <c r="J668" s="278"/>
      <c r="K668" s="278"/>
      <c r="L668" s="148"/>
      <c r="M668" s="150"/>
      <c r="N668" s="151"/>
      <c r="O668" s="151"/>
      <c r="P668" s="151"/>
      <c r="Q668" s="151"/>
      <c r="R668" s="151"/>
      <c r="S668" s="151"/>
      <c r="T668" s="152"/>
      <c r="AT668" s="149" t="s">
        <v>139</v>
      </c>
      <c r="AU668" s="149" t="s">
        <v>83</v>
      </c>
      <c r="AV668" s="14" t="s">
        <v>83</v>
      </c>
      <c r="AW668" s="14" t="s">
        <v>31</v>
      </c>
      <c r="AX668" s="14" t="s">
        <v>70</v>
      </c>
      <c r="AY668" s="149" t="s">
        <v>128</v>
      </c>
    </row>
    <row r="669" spans="2:51" s="14" customFormat="1" ht="12">
      <c r="B669" s="148"/>
      <c r="C669" s="278"/>
      <c r="D669" s="273" t="s">
        <v>139</v>
      </c>
      <c r="E669" s="279" t="s">
        <v>3</v>
      </c>
      <c r="F669" s="280" t="s">
        <v>627</v>
      </c>
      <c r="G669" s="278"/>
      <c r="H669" s="281">
        <v>2.176</v>
      </c>
      <c r="I669" s="258"/>
      <c r="J669" s="278"/>
      <c r="K669" s="278"/>
      <c r="L669" s="148"/>
      <c r="M669" s="150"/>
      <c r="N669" s="151"/>
      <c r="O669" s="151"/>
      <c r="P669" s="151"/>
      <c r="Q669" s="151"/>
      <c r="R669" s="151"/>
      <c r="S669" s="151"/>
      <c r="T669" s="152"/>
      <c r="AT669" s="149" t="s">
        <v>139</v>
      </c>
      <c r="AU669" s="149" t="s">
        <v>83</v>
      </c>
      <c r="AV669" s="14" t="s">
        <v>83</v>
      </c>
      <c r="AW669" s="14" t="s">
        <v>31</v>
      </c>
      <c r="AX669" s="14" t="s">
        <v>70</v>
      </c>
      <c r="AY669" s="149" t="s">
        <v>128</v>
      </c>
    </row>
    <row r="670" spans="2:51" s="14" customFormat="1" ht="12">
      <c r="B670" s="148"/>
      <c r="C670" s="278"/>
      <c r="D670" s="273" t="s">
        <v>139</v>
      </c>
      <c r="E670" s="279" t="s">
        <v>3</v>
      </c>
      <c r="F670" s="280" t="s">
        <v>628</v>
      </c>
      <c r="G670" s="278"/>
      <c r="H670" s="281">
        <v>13.338</v>
      </c>
      <c r="I670" s="258"/>
      <c r="J670" s="278"/>
      <c r="K670" s="278"/>
      <c r="L670" s="148"/>
      <c r="M670" s="150"/>
      <c r="N670" s="151"/>
      <c r="O670" s="151"/>
      <c r="P670" s="151"/>
      <c r="Q670" s="151"/>
      <c r="R670" s="151"/>
      <c r="S670" s="151"/>
      <c r="T670" s="152"/>
      <c r="AT670" s="149" t="s">
        <v>139</v>
      </c>
      <c r="AU670" s="149" t="s">
        <v>83</v>
      </c>
      <c r="AV670" s="14" t="s">
        <v>83</v>
      </c>
      <c r="AW670" s="14" t="s">
        <v>31</v>
      </c>
      <c r="AX670" s="14" t="s">
        <v>70</v>
      </c>
      <c r="AY670" s="149" t="s">
        <v>128</v>
      </c>
    </row>
    <row r="671" spans="2:51" s="14" customFormat="1" ht="12">
      <c r="B671" s="148"/>
      <c r="C671" s="278"/>
      <c r="D671" s="273" t="s">
        <v>139</v>
      </c>
      <c r="E671" s="279" t="s">
        <v>3</v>
      </c>
      <c r="F671" s="280" t="s">
        <v>629</v>
      </c>
      <c r="G671" s="278"/>
      <c r="H671" s="281">
        <v>2.242</v>
      </c>
      <c r="I671" s="258"/>
      <c r="J671" s="278"/>
      <c r="K671" s="278"/>
      <c r="L671" s="148"/>
      <c r="M671" s="150"/>
      <c r="N671" s="151"/>
      <c r="O671" s="151"/>
      <c r="P671" s="151"/>
      <c r="Q671" s="151"/>
      <c r="R671" s="151"/>
      <c r="S671" s="151"/>
      <c r="T671" s="152"/>
      <c r="AT671" s="149" t="s">
        <v>139</v>
      </c>
      <c r="AU671" s="149" t="s">
        <v>83</v>
      </c>
      <c r="AV671" s="14" t="s">
        <v>83</v>
      </c>
      <c r="AW671" s="14" t="s">
        <v>31</v>
      </c>
      <c r="AX671" s="14" t="s">
        <v>70</v>
      </c>
      <c r="AY671" s="149" t="s">
        <v>128</v>
      </c>
    </row>
    <row r="672" spans="2:51" s="14" customFormat="1" ht="12">
      <c r="B672" s="148"/>
      <c r="C672" s="278"/>
      <c r="D672" s="273" t="s">
        <v>139</v>
      </c>
      <c r="E672" s="279" t="s">
        <v>3</v>
      </c>
      <c r="F672" s="280" t="s">
        <v>630</v>
      </c>
      <c r="G672" s="278"/>
      <c r="H672" s="281">
        <v>4.408</v>
      </c>
      <c r="I672" s="258"/>
      <c r="J672" s="278"/>
      <c r="K672" s="278"/>
      <c r="L672" s="148"/>
      <c r="M672" s="150"/>
      <c r="N672" s="151"/>
      <c r="O672" s="151"/>
      <c r="P672" s="151"/>
      <c r="Q672" s="151"/>
      <c r="R672" s="151"/>
      <c r="S672" s="151"/>
      <c r="T672" s="152"/>
      <c r="AT672" s="149" t="s">
        <v>139</v>
      </c>
      <c r="AU672" s="149" t="s">
        <v>83</v>
      </c>
      <c r="AV672" s="14" t="s">
        <v>83</v>
      </c>
      <c r="AW672" s="14" t="s">
        <v>31</v>
      </c>
      <c r="AX672" s="14" t="s">
        <v>70</v>
      </c>
      <c r="AY672" s="149" t="s">
        <v>128</v>
      </c>
    </row>
    <row r="673" spans="2:51" s="14" customFormat="1" ht="12">
      <c r="B673" s="148"/>
      <c r="C673" s="278"/>
      <c r="D673" s="273" t="s">
        <v>139</v>
      </c>
      <c r="E673" s="279" t="s">
        <v>3</v>
      </c>
      <c r="F673" s="280" t="s">
        <v>631</v>
      </c>
      <c r="G673" s="278"/>
      <c r="H673" s="281">
        <v>2.185</v>
      </c>
      <c r="I673" s="258"/>
      <c r="J673" s="278"/>
      <c r="K673" s="278"/>
      <c r="L673" s="148"/>
      <c r="M673" s="150"/>
      <c r="N673" s="151"/>
      <c r="O673" s="151"/>
      <c r="P673" s="151"/>
      <c r="Q673" s="151"/>
      <c r="R673" s="151"/>
      <c r="S673" s="151"/>
      <c r="T673" s="152"/>
      <c r="AT673" s="149" t="s">
        <v>139</v>
      </c>
      <c r="AU673" s="149" t="s">
        <v>83</v>
      </c>
      <c r="AV673" s="14" t="s">
        <v>83</v>
      </c>
      <c r="AW673" s="14" t="s">
        <v>31</v>
      </c>
      <c r="AX673" s="14" t="s">
        <v>70</v>
      </c>
      <c r="AY673" s="149" t="s">
        <v>128</v>
      </c>
    </row>
    <row r="674" spans="2:51" s="14" customFormat="1" ht="12">
      <c r="B674" s="148"/>
      <c r="C674" s="278"/>
      <c r="D674" s="273" t="s">
        <v>139</v>
      </c>
      <c r="E674" s="279" t="s">
        <v>3</v>
      </c>
      <c r="F674" s="280" t="s">
        <v>632</v>
      </c>
      <c r="G674" s="278"/>
      <c r="H674" s="281">
        <v>2.214</v>
      </c>
      <c r="I674" s="258"/>
      <c r="J674" s="278"/>
      <c r="K674" s="278"/>
      <c r="L674" s="148"/>
      <c r="M674" s="150"/>
      <c r="N674" s="151"/>
      <c r="O674" s="151"/>
      <c r="P674" s="151"/>
      <c r="Q674" s="151"/>
      <c r="R674" s="151"/>
      <c r="S674" s="151"/>
      <c r="T674" s="152"/>
      <c r="AT674" s="149" t="s">
        <v>139</v>
      </c>
      <c r="AU674" s="149" t="s">
        <v>83</v>
      </c>
      <c r="AV674" s="14" t="s">
        <v>83</v>
      </c>
      <c r="AW674" s="14" t="s">
        <v>31</v>
      </c>
      <c r="AX674" s="14" t="s">
        <v>70</v>
      </c>
      <c r="AY674" s="149" t="s">
        <v>128</v>
      </c>
    </row>
    <row r="675" spans="2:51" s="14" customFormat="1" ht="12">
      <c r="B675" s="148"/>
      <c r="C675" s="278"/>
      <c r="D675" s="273" t="s">
        <v>139</v>
      </c>
      <c r="E675" s="279" t="s">
        <v>3</v>
      </c>
      <c r="F675" s="280" t="s">
        <v>633</v>
      </c>
      <c r="G675" s="278"/>
      <c r="H675" s="281">
        <v>2.128</v>
      </c>
      <c r="I675" s="258"/>
      <c r="J675" s="278"/>
      <c r="K675" s="278"/>
      <c r="L675" s="148"/>
      <c r="M675" s="150"/>
      <c r="N675" s="151"/>
      <c r="O675" s="151"/>
      <c r="P675" s="151"/>
      <c r="Q675" s="151"/>
      <c r="R675" s="151"/>
      <c r="S675" s="151"/>
      <c r="T675" s="152"/>
      <c r="AT675" s="149" t="s">
        <v>139</v>
      </c>
      <c r="AU675" s="149" t="s">
        <v>83</v>
      </c>
      <c r="AV675" s="14" t="s">
        <v>83</v>
      </c>
      <c r="AW675" s="14" t="s">
        <v>31</v>
      </c>
      <c r="AX675" s="14" t="s">
        <v>70</v>
      </c>
      <c r="AY675" s="149" t="s">
        <v>128</v>
      </c>
    </row>
    <row r="676" spans="2:51" s="14" customFormat="1" ht="12">
      <c r="B676" s="148"/>
      <c r="C676" s="278"/>
      <c r="D676" s="273" t="s">
        <v>139</v>
      </c>
      <c r="E676" s="279" t="s">
        <v>3</v>
      </c>
      <c r="F676" s="280" t="s">
        <v>634</v>
      </c>
      <c r="G676" s="278"/>
      <c r="H676" s="281">
        <v>2.042</v>
      </c>
      <c r="I676" s="258"/>
      <c r="J676" s="278"/>
      <c r="K676" s="278"/>
      <c r="L676" s="148"/>
      <c r="M676" s="150"/>
      <c r="N676" s="151"/>
      <c r="O676" s="151"/>
      <c r="P676" s="151"/>
      <c r="Q676" s="151"/>
      <c r="R676" s="151"/>
      <c r="S676" s="151"/>
      <c r="T676" s="152"/>
      <c r="AT676" s="149" t="s">
        <v>139</v>
      </c>
      <c r="AU676" s="149" t="s">
        <v>83</v>
      </c>
      <c r="AV676" s="14" t="s">
        <v>83</v>
      </c>
      <c r="AW676" s="14" t="s">
        <v>31</v>
      </c>
      <c r="AX676" s="14" t="s">
        <v>70</v>
      </c>
      <c r="AY676" s="149" t="s">
        <v>128</v>
      </c>
    </row>
    <row r="677" spans="2:51" s="13" customFormat="1" ht="12">
      <c r="B677" s="143"/>
      <c r="C677" s="275"/>
      <c r="D677" s="273" t="s">
        <v>139</v>
      </c>
      <c r="E677" s="276" t="s">
        <v>3</v>
      </c>
      <c r="F677" s="277" t="s">
        <v>290</v>
      </c>
      <c r="G677" s="275"/>
      <c r="H677" s="276" t="s">
        <v>3</v>
      </c>
      <c r="I677" s="257"/>
      <c r="J677" s="275"/>
      <c r="K677" s="275"/>
      <c r="L677" s="143"/>
      <c r="M677" s="145"/>
      <c r="N677" s="146"/>
      <c r="O677" s="146"/>
      <c r="P677" s="146"/>
      <c r="Q677" s="146"/>
      <c r="R677" s="146"/>
      <c r="S677" s="146"/>
      <c r="T677" s="147"/>
      <c r="AT677" s="144" t="s">
        <v>139</v>
      </c>
      <c r="AU677" s="144" t="s">
        <v>83</v>
      </c>
      <c r="AV677" s="13" t="s">
        <v>77</v>
      </c>
      <c r="AW677" s="13" t="s">
        <v>31</v>
      </c>
      <c r="AX677" s="13" t="s">
        <v>70</v>
      </c>
      <c r="AY677" s="144" t="s">
        <v>128</v>
      </c>
    </row>
    <row r="678" spans="2:51" s="14" customFormat="1" ht="12">
      <c r="B678" s="148"/>
      <c r="C678" s="278"/>
      <c r="D678" s="273" t="s">
        <v>139</v>
      </c>
      <c r="E678" s="279" t="s">
        <v>3</v>
      </c>
      <c r="F678" s="280" t="s">
        <v>635</v>
      </c>
      <c r="G678" s="278"/>
      <c r="H678" s="281">
        <v>24.499</v>
      </c>
      <c r="I678" s="258"/>
      <c r="J678" s="278"/>
      <c r="K678" s="278"/>
      <c r="L678" s="148"/>
      <c r="M678" s="150"/>
      <c r="N678" s="151"/>
      <c r="O678" s="151"/>
      <c r="P678" s="151"/>
      <c r="Q678" s="151"/>
      <c r="R678" s="151"/>
      <c r="S678" s="151"/>
      <c r="T678" s="152"/>
      <c r="AT678" s="149" t="s">
        <v>139</v>
      </c>
      <c r="AU678" s="149" t="s">
        <v>83</v>
      </c>
      <c r="AV678" s="14" t="s">
        <v>83</v>
      </c>
      <c r="AW678" s="14" t="s">
        <v>31</v>
      </c>
      <c r="AX678" s="14" t="s">
        <v>70</v>
      </c>
      <c r="AY678" s="149" t="s">
        <v>128</v>
      </c>
    </row>
    <row r="679" spans="2:51" s="14" customFormat="1" ht="12">
      <c r="B679" s="148"/>
      <c r="C679" s="278"/>
      <c r="D679" s="273" t="s">
        <v>139</v>
      </c>
      <c r="E679" s="279" t="s">
        <v>3</v>
      </c>
      <c r="F679" s="280" t="s">
        <v>636</v>
      </c>
      <c r="G679" s="278"/>
      <c r="H679" s="281">
        <v>12.25</v>
      </c>
      <c r="I679" s="258"/>
      <c r="J679" s="278"/>
      <c r="K679" s="278"/>
      <c r="L679" s="148"/>
      <c r="M679" s="150"/>
      <c r="N679" s="151"/>
      <c r="O679" s="151"/>
      <c r="P679" s="151"/>
      <c r="Q679" s="151"/>
      <c r="R679" s="151"/>
      <c r="S679" s="151"/>
      <c r="T679" s="152"/>
      <c r="AT679" s="149" t="s">
        <v>139</v>
      </c>
      <c r="AU679" s="149" t="s">
        <v>83</v>
      </c>
      <c r="AV679" s="14" t="s">
        <v>83</v>
      </c>
      <c r="AW679" s="14" t="s">
        <v>31</v>
      </c>
      <c r="AX679" s="14" t="s">
        <v>70</v>
      </c>
      <c r="AY679" s="149" t="s">
        <v>128</v>
      </c>
    </row>
    <row r="680" spans="2:51" s="14" customFormat="1" ht="12">
      <c r="B680" s="148"/>
      <c r="C680" s="278"/>
      <c r="D680" s="273" t="s">
        <v>139</v>
      </c>
      <c r="E680" s="279" t="s">
        <v>3</v>
      </c>
      <c r="F680" s="280" t="s">
        <v>637</v>
      </c>
      <c r="G680" s="278"/>
      <c r="H680" s="281">
        <v>12.355</v>
      </c>
      <c r="I680" s="258"/>
      <c r="J680" s="278"/>
      <c r="K680" s="278"/>
      <c r="L680" s="148"/>
      <c r="M680" s="150"/>
      <c r="N680" s="151"/>
      <c r="O680" s="151"/>
      <c r="P680" s="151"/>
      <c r="Q680" s="151"/>
      <c r="R680" s="151"/>
      <c r="S680" s="151"/>
      <c r="T680" s="152"/>
      <c r="AT680" s="149" t="s">
        <v>139</v>
      </c>
      <c r="AU680" s="149" t="s">
        <v>83</v>
      </c>
      <c r="AV680" s="14" t="s">
        <v>83</v>
      </c>
      <c r="AW680" s="14" t="s">
        <v>31</v>
      </c>
      <c r="AX680" s="14" t="s">
        <v>70</v>
      </c>
      <c r="AY680" s="149" t="s">
        <v>128</v>
      </c>
    </row>
    <row r="681" spans="2:51" s="14" customFormat="1" ht="12">
      <c r="B681" s="148"/>
      <c r="C681" s="278"/>
      <c r="D681" s="273" t="s">
        <v>139</v>
      </c>
      <c r="E681" s="279" t="s">
        <v>3</v>
      </c>
      <c r="F681" s="280" t="s">
        <v>638</v>
      </c>
      <c r="G681" s="278"/>
      <c r="H681" s="281">
        <v>2.077</v>
      </c>
      <c r="I681" s="258"/>
      <c r="J681" s="278"/>
      <c r="K681" s="278"/>
      <c r="L681" s="148"/>
      <c r="M681" s="150"/>
      <c r="N681" s="151"/>
      <c r="O681" s="151"/>
      <c r="P681" s="151"/>
      <c r="Q681" s="151"/>
      <c r="R681" s="151"/>
      <c r="S681" s="151"/>
      <c r="T681" s="152"/>
      <c r="AT681" s="149" t="s">
        <v>139</v>
      </c>
      <c r="AU681" s="149" t="s">
        <v>83</v>
      </c>
      <c r="AV681" s="14" t="s">
        <v>83</v>
      </c>
      <c r="AW681" s="14" t="s">
        <v>31</v>
      </c>
      <c r="AX681" s="14" t="s">
        <v>70</v>
      </c>
      <c r="AY681" s="149" t="s">
        <v>128</v>
      </c>
    </row>
    <row r="682" spans="2:51" s="14" customFormat="1" ht="12">
      <c r="B682" s="148"/>
      <c r="C682" s="278"/>
      <c r="D682" s="273" t="s">
        <v>139</v>
      </c>
      <c r="E682" s="279" t="s">
        <v>3</v>
      </c>
      <c r="F682" s="280" t="s">
        <v>634</v>
      </c>
      <c r="G682" s="278"/>
      <c r="H682" s="281">
        <v>2.042</v>
      </c>
      <c r="I682" s="258"/>
      <c r="J682" s="278"/>
      <c r="K682" s="278"/>
      <c r="L682" s="148"/>
      <c r="M682" s="150"/>
      <c r="N682" s="151"/>
      <c r="O682" s="151"/>
      <c r="P682" s="151"/>
      <c r="Q682" s="151"/>
      <c r="R682" s="151"/>
      <c r="S682" s="151"/>
      <c r="T682" s="152"/>
      <c r="AT682" s="149" t="s">
        <v>139</v>
      </c>
      <c r="AU682" s="149" t="s">
        <v>83</v>
      </c>
      <c r="AV682" s="14" t="s">
        <v>83</v>
      </c>
      <c r="AW682" s="14" t="s">
        <v>31</v>
      </c>
      <c r="AX682" s="14" t="s">
        <v>70</v>
      </c>
      <c r="AY682" s="149" t="s">
        <v>128</v>
      </c>
    </row>
    <row r="683" spans="2:51" s="15" customFormat="1" ht="12">
      <c r="B683" s="153"/>
      <c r="C683" s="282"/>
      <c r="D683" s="273" t="s">
        <v>139</v>
      </c>
      <c r="E683" s="283" t="s">
        <v>3</v>
      </c>
      <c r="F683" s="284" t="s">
        <v>143</v>
      </c>
      <c r="G683" s="282"/>
      <c r="H683" s="285">
        <v>300.52600000000007</v>
      </c>
      <c r="I683" s="259"/>
      <c r="J683" s="282"/>
      <c r="K683" s="282"/>
      <c r="L683" s="153"/>
      <c r="M683" s="155"/>
      <c r="N683" s="156"/>
      <c r="O683" s="156"/>
      <c r="P683" s="156"/>
      <c r="Q683" s="156"/>
      <c r="R683" s="156"/>
      <c r="S683" s="156"/>
      <c r="T683" s="157"/>
      <c r="AT683" s="154" t="s">
        <v>139</v>
      </c>
      <c r="AU683" s="154" t="s">
        <v>83</v>
      </c>
      <c r="AV683" s="15" t="s">
        <v>135</v>
      </c>
      <c r="AW683" s="15" t="s">
        <v>31</v>
      </c>
      <c r="AX683" s="15" t="s">
        <v>77</v>
      </c>
      <c r="AY683" s="154" t="s">
        <v>128</v>
      </c>
    </row>
    <row r="684" spans="1:65" s="2" customFormat="1" ht="16.5" customHeight="1">
      <c r="A684" s="30"/>
      <c r="B684" s="133"/>
      <c r="C684" s="268" t="s">
        <v>639</v>
      </c>
      <c r="D684" s="268" t="s">
        <v>130</v>
      </c>
      <c r="E684" s="269" t="s">
        <v>640</v>
      </c>
      <c r="F684" s="270" t="s">
        <v>641</v>
      </c>
      <c r="G684" s="271" t="s">
        <v>177</v>
      </c>
      <c r="H684" s="272">
        <v>1831.435</v>
      </c>
      <c r="I684" s="296"/>
      <c r="J684" s="294">
        <f>ROUND(I684*H684,2)</f>
        <v>0</v>
      </c>
      <c r="K684" s="270" t="s">
        <v>134</v>
      </c>
      <c r="L684" s="31"/>
      <c r="M684" s="135" t="s">
        <v>3</v>
      </c>
      <c r="N684" s="136" t="s">
        <v>44</v>
      </c>
      <c r="O684" s="137">
        <v>0.14</v>
      </c>
      <c r="P684" s="137">
        <f>O684*H684</f>
        <v>256.40090000000004</v>
      </c>
      <c r="Q684" s="137">
        <v>0</v>
      </c>
      <c r="R684" s="137">
        <f>Q684*H684</f>
        <v>0</v>
      </c>
      <c r="S684" s="137">
        <v>0</v>
      </c>
      <c r="T684" s="138">
        <f>S684*H684</f>
        <v>0</v>
      </c>
      <c r="U684" s="30"/>
      <c r="V684" s="30"/>
      <c r="W684" s="30"/>
      <c r="X684" s="30"/>
      <c r="Y684" s="30"/>
      <c r="Z684" s="30"/>
      <c r="AA684" s="30"/>
      <c r="AB684" s="30"/>
      <c r="AC684" s="30"/>
      <c r="AD684" s="30"/>
      <c r="AE684" s="30"/>
      <c r="AR684" s="139" t="s">
        <v>135</v>
      </c>
      <c r="AT684" s="139" t="s">
        <v>130</v>
      </c>
      <c r="AU684" s="139" t="s">
        <v>83</v>
      </c>
      <c r="AY684" s="18" t="s">
        <v>128</v>
      </c>
      <c r="BE684" s="140">
        <f>IF(N684="základní",J684,0)</f>
        <v>0</v>
      </c>
      <c r="BF684" s="140">
        <f>IF(N684="snížená",J684,0)</f>
        <v>0</v>
      </c>
      <c r="BG684" s="140">
        <f>IF(N684="zákl. přenesená",J684,0)</f>
        <v>0</v>
      </c>
      <c r="BH684" s="140">
        <f>IF(N684="sníž. přenesená",J684,0)</f>
        <v>0</v>
      </c>
      <c r="BI684" s="140">
        <f>IF(N684="nulová",J684,0)</f>
        <v>0</v>
      </c>
      <c r="BJ684" s="18" t="s">
        <v>135</v>
      </c>
      <c r="BK684" s="140">
        <f>ROUND(I684*H684,2)</f>
        <v>0</v>
      </c>
      <c r="BL684" s="18" t="s">
        <v>135</v>
      </c>
      <c r="BM684" s="139" t="s">
        <v>642</v>
      </c>
    </row>
    <row r="685" spans="2:51" s="14" customFormat="1" ht="12">
      <c r="B685" s="148"/>
      <c r="C685" s="278"/>
      <c r="D685" s="273" t="s">
        <v>139</v>
      </c>
      <c r="E685" s="279" t="s">
        <v>3</v>
      </c>
      <c r="F685" s="280" t="s">
        <v>643</v>
      </c>
      <c r="G685" s="278"/>
      <c r="H685" s="281">
        <v>1789.06</v>
      </c>
      <c r="I685" s="258"/>
      <c r="J685" s="278"/>
      <c r="K685" s="278"/>
      <c r="L685" s="148"/>
      <c r="M685" s="150"/>
      <c r="N685" s="151"/>
      <c r="O685" s="151"/>
      <c r="P685" s="151"/>
      <c r="Q685" s="151"/>
      <c r="R685" s="151"/>
      <c r="S685" s="151"/>
      <c r="T685" s="152"/>
      <c r="AT685" s="149" t="s">
        <v>139</v>
      </c>
      <c r="AU685" s="149" t="s">
        <v>83</v>
      </c>
      <c r="AV685" s="14" t="s">
        <v>83</v>
      </c>
      <c r="AW685" s="14" t="s">
        <v>31</v>
      </c>
      <c r="AX685" s="14" t="s">
        <v>70</v>
      </c>
      <c r="AY685" s="149" t="s">
        <v>128</v>
      </c>
    </row>
    <row r="686" spans="2:51" s="14" customFormat="1" ht="12">
      <c r="B686" s="148"/>
      <c r="C686" s="278"/>
      <c r="D686" s="273" t="s">
        <v>139</v>
      </c>
      <c r="E686" s="279" t="s">
        <v>3</v>
      </c>
      <c r="F686" s="280" t="s">
        <v>644</v>
      </c>
      <c r="G686" s="278"/>
      <c r="H686" s="281">
        <v>42.375</v>
      </c>
      <c r="I686" s="258"/>
      <c r="J686" s="278"/>
      <c r="K686" s="278"/>
      <c r="L686" s="148"/>
      <c r="M686" s="150"/>
      <c r="N686" s="151"/>
      <c r="O686" s="151"/>
      <c r="P686" s="151"/>
      <c r="Q686" s="151"/>
      <c r="R686" s="151"/>
      <c r="S686" s="151"/>
      <c r="T686" s="152"/>
      <c r="AT686" s="149" t="s">
        <v>139</v>
      </c>
      <c r="AU686" s="149" t="s">
        <v>83</v>
      </c>
      <c r="AV686" s="14" t="s">
        <v>83</v>
      </c>
      <c r="AW686" s="14" t="s">
        <v>31</v>
      </c>
      <c r="AX686" s="14" t="s">
        <v>70</v>
      </c>
      <c r="AY686" s="149" t="s">
        <v>128</v>
      </c>
    </row>
    <row r="687" spans="2:51" s="15" customFormat="1" ht="12">
      <c r="B687" s="153"/>
      <c r="C687" s="282"/>
      <c r="D687" s="273" t="s">
        <v>139</v>
      </c>
      <c r="E687" s="283" t="s">
        <v>3</v>
      </c>
      <c r="F687" s="284" t="s">
        <v>143</v>
      </c>
      <c r="G687" s="282"/>
      <c r="H687" s="285">
        <v>1831.435</v>
      </c>
      <c r="I687" s="259"/>
      <c r="J687" s="282"/>
      <c r="K687" s="282"/>
      <c r="L687" s="153"/>
      <c r="M687" s="155"/>
      <c r="N687" s="156"/>
      <c r="O687" s="156"/>
      <c r="P687" s="156"/>
      <c r="Q687" s="156"/>
      <c r="R687" s="156"/>
      <c r="S687" s="156"/>
      <c r="T687" s="157"/>
      <c r="AT687" s="154" t="s">
        <v>139</v>
      </c>
      <c r="AU687" s="154" t="s">
        <v>83</v>
      </c>
      <c r="AV687" s="15" t="s">
        <v>135</v>
      </c>
      <c r="AW687" s="15" t="s">
        <v>31</v>
      </c>
      <c r="AX687" s="15" t="s">
        <v>77</v>
      </c>
      <c r="AY687" s="154" t="s">
        <v>128</v>
      </c>
    </row>
    <row r="688" spans="1:65" s="2" customFormat="1" ht="21.75" customHeight="1">
      <c r="A688" s="30"/>
      <c r="B688" s="133"/>
      <c r="C688" s="268" t="s">
        <v>645</v>
      </c>
      <c r="D688" s="268" t="s">
        <v>130</v>
      </c>
      <c r="E688" s="269" t="s">
        <v>646</v>
      </c>
      <c r="F688" s="270" t="s">
        <v>647</v>
      </c>
      <c r="G688" s="271" t="s">
        <v>177</v>
      </c>
      <c r="H688" s="272">
        <v>1789.06</v>
      </c>
      <c r="I688" s="296"/>
      <c r="J688" s="294">
        <f>ROUND(I688*H688,2)</f>
        <v>0</v>
      </c>
      <c r="K688" s="270" t="s">
        <v>134</v>
      </c>
      <c r="L688" s="31"/>
      <c r="M688" s="135" t="s">
        <v>3</v>
      </c>
      <c r="N688" s="136" t="s">
        <v>44</v>
      </c>
      <c r="O688" s="137">
        <v>0.1</v>
      </c>
      <c r="P688" s="137">
        <f>O688*H688</f>
        <v>178.906</v>
      </c>
      <c r="Q688" s="137">
        <v>0</v>
      </c>
      <c r="R688" s="137">
        <f>Q688*H688</f>
        <v>0</v>
      </c>
      <c r="S688" s="137">
        <v>0</v>
      </c>
      <c r="T688" s="138">
        <f>S688*H688</f>
        <v>0</v>
      </c>
      <c r="U688" s="30"/>
      <c r="V688" s="30"/>
      <c r="W688" s="30"/>
      <c r="X688" s="30"/>
      <c r="Y688" s="30"/>
      <c r="Z688" s="30"/>
      <c r="AA688" s="30"/>
      <c r="AB688" s="30"/>
      <c r="AC688" s="30"/>
      <c r="AD688" s="30"/>
      <c r="AE688" s="30"/>
      <c r="AR688" s="139" t="s">
        <v>135</v>
      </c>
      <c r="AT688" s="139" t="s">
        <v>130</v>
      </c>
      <c r="AU688" s="139" t="s">
        <v>83</v>
      </c>
      <c r="AY688" s="18" t="s">
        <v>128</v>
      </c>
      <c r="BE688" s="140">
        <f>IF(N688="základní",J688,0)</f>
        <v>0</v>
      </c>
      <c r="BF688" s="140">
        <f>IF(N688="snížená",J688,0)</f>
        <v>0</v>
      </c>
      <c r="BG688" s="140">
        <f>IF(N688="zákl. přenesená",J688,0)</f>
        <v>0</v>
      </c>
      <c r="BH688" s="140">
        <f>IF(N688="sníž. přenesená",J688,0)</f>
        <v>0</v>
      </c>
      <c r="BI688" s="140">
        <f>IF(N688="nulová",J688,0)</f>
        <v>0</v>
      </c>
      <c r="BJ688" s="18" t="s">
        <v>135</v>
      </c>
      <c r="BK688" s="140">
        <f>ROUND(I688*H688,2)</f>
        <v>0</v>
      </c>
      <c r="BL688" s="18" t="s">
        <v>135</v>
      </c>
      <c r="BM688" s="139" t="s">
        <v>648</v>
      </c>
    </row>
    <row r="689" spans="1:47" s="2" customFormat="1" ht="165.75">
      <c r="A689" s="30"/>
      <c r="B689" s="31"/>
      <c r="C689" s="263"/>
      <c r="D689" s="273" t="s">
        <v>137</v>
      </c>
      <c r="E689" s="263"/>
      <c r="F689" s="274" t="s">
        <v>649</v>
      </c>
      <c r="G689" s="263"/>
      <c r="H689" s="263"/>
      <c r="I689" s="256"/>
      <c r="J689" s="263"/>
      <c r="K689" s="263"/>
      <c r="L689" s="31"/>
      <c r="M689" s="141"/>
      <c r="N689" s="142"/>
      <c r="O689" s="51"/>
      <c r="P689" s="51"/>
      <c r="Q689" s="51"/>
      <c r="R689" s="51"/>
      <c r="S689" s="51"/>
      <c r="T689" s="52"/>
      <c r="U689" s="30"/>
      <c r="V689" s="30"/>
      <c r="W689" s="30"/>
      <c r="X689" s="30"/>
      <c r="Y689" s="30"/>
      <c r="Z689" s="30"/>
      <c r="AA689" s="30"/>
      <c r="AB689" s="30"/>
      <c r="AC689" s="30"/>
      <c r="AD689" s="30"/>
      <c r="AE689" s="30"/>
      <c r="AT689" s="18" t="s">
        <v>137</v>
      </c>
      <c r="AU689" s="18" t="s">
        <v>83</v>
      </c>
    </row>
    <row r="690" spans="2:51" s="14" customFormat="1" ht="12">
      <c r="B690" s="148"/>
      <c r="C690" s="278"/>
      <c r="D690" s="273" t="s">
        <v>139</v>
      </c>
      <c r="E690" s="279" t="s">
        <v>3</v>
      </c>
      <c r="F690" s="280" t="s">
        <v>643</v>
      </c>
      <c r="G690" s="278"/>
      <c r="H690" s="281">
        <v>1789.06</v>
      </c>
      <c r="I690" s="258"/>
      <c r="J690" s="278"/>
      <c r="K690" s="278"/>
      <c r="L690" s="148"/>
      <c r="M690" s="150"/>
      <c r="N690" s="151"/>
      <c r="O690" s="151"/>
      <c r="P690" s="151"/>
      <c r="Q690" s="151"/>
      <c r="R690" s="151"/>
      <c r="S690" s="151"/>
      <c r="T690" s="152"/>
      <c r="AT690" s="149" t="s">
        <v>139</v>
      </c>
      <c r="AU690" s="149" t="s">
        <v>83</v>
      </c>
      <c r="AV690" s="14" t="s">
        <v>83</v>
      </c>
      <c r="AW690" s="14" t="s">
        <v>31</v>
      </c>
      <c r="AX690" s="14" t="s">
        <v>70</v>
      </c>
      <c r="AY690" s="149" t="s">
        <v>128</v>
      </c>
    </row>
    <row r="691" spans="2:51" s="15" customFormat="1" ht="12">
      <c r="B691" s="153"/>
      <c r="C691" s="282"/>
      <c r="D691" s="273" t="s">
        <v>139</v>
      </c>
      <c r="E691" s="283" t="s">
        <v>3</v>
      </c>
      <c r="F691" s="284" t="s">
        <v>143</v>
      </c>
      <c r="G691" s="282"/>
      <c r="H691" s="285">
        <v>1789.06</v>
      </c>
      <c r="I691" s="259"/>
      <c r="J691" s="282"/>
      <c r="K691" s="282"/>
      <c r="L691" s="153"/>
      <c r="M691" s="155"/>
      <c r="N691" s="156"/>
      <c r="O691" s="156"/>
      <c r="P691" s="156"/>
      <c r="Q691" s="156"/>
      <c r="R691" s="156"/>
      <c r="S691" s="156"/>
      <c r="T691" s="157"/>
      <c r="AT691" s="154" t="s">
        <v>139</v>
      </c>
      <c r="AU691" s="154" t="s">
        <v>83</v>
      </c>
      <c r="AV691" s="15" t="s">
        <v>135</v>
      </c>
      <c r="AW691" s="15" t="s">
        <v>31</v>
      </c>
      <c r="AX691" s="15" t="s">
        <v>77</v>
      </c>
      <c r="AY691" s="154" t="s">
        <v>128</v>
      </c>
    </row>
    <row r="692" spans="1:65" s="2" customFormat="1" ht="16.5" customHeight="1">
      <c r="A692" s="30"/>
      <c r="B692" s="133"/>
      <c r="C692" s="268" t="s">
        <v>191</v>
      </c>
      <c r="D692" s="268" t="s">
        <v>130</v>
      </c>
      <c r="E692" s="269" t="s">
        <v>650</v>
      </c>
      <c r="F692" s="270" t="s">
        <v>651</v>
      </c>
      <c r="G692" s="271" t="s">
        <v>133</v>
      </c>
      <c r="H692" s="272">
        <v>0.384</v>
      </c>
      <c r="I692" s="296"/>
      <c r="J692" s="294">
        <f>ROUND(I692*H692,2)</f>
        <v>0</v>
      </c>
      <c r="K692" s="270" t="s">
        <v>134</v>
      </c>
      <c r="L692" s="31"/>
      <c r="M692" s="135" t="s">
        <v>3</v>
      </c>
      <c r="N692" s="136" t="s">
        <v>44</v>
      </c>
      <c r="O692" s="137">
        <v>2.58</v>
      </c>
      <c r="P692" s="137">
        <f>O692*H692</f>
        <v>0.99072</v>
      </c>
      <c r="Q692" s="137">
        <v>2.25634</v>
      </c>
      <c r="R692" s="137">
        <f>Q692*H692</f>
        <v>0.86643456</v>
      </c>
      <c r="S692" s="137">
        <v>0</v>
      </c>
      <c r="T692" s="138">
        <f>S692*H692</f>
        <v>0</v>
      </c>
      <c r="U692" s="30"/>
      <c r="V692" s="30"/>
      <c r="W692" s="30"/>
      <c r="X692" s="30"/>
      <c r="Y692" s="30"/>
      <c r="Z692" s="30"/>
      <c r="AA692" s="30"/>
      <c r="AB692" s="30"/>
      <c r="AC692" s="30"/>
      <c r="AD692" s="30"/>
      <c r="AE692" s="30"/>
      <c r="AR692" s="139" t="s">
        <v>135</v>
      </c>
      <c r="AT692" s="139" t="s">
        <v>130</v>
      </c>
      <c r="AU692" s="139" t="s">
        <v>83</v>
      </c>
      <c r="AY692" s="18" t="s">
        <v>128</v>
      </c>
      <c r="BE692" s="140">
        <f>IF(N692="základní",J692,0)</f>
        <v>0</v>
      </c>
      <c r="BF692" s="140">
        <f>IF(N692="snížená",J692,0)</f>
        <v>0</v>
      </c>
      <c r="BG692" s="140">
        <f>IF(N692="zákl. přenesená",J692,0)</f>
        <v>0</v>
      </c>
      <c r="BH692" s="140">
        <f>IF(N692="sníž. přenesená",J692,0)</f>
        <v>0</v>
      </c>
      <c r="BI692" s="140">
        <f>IF(N692="nulová",J692,0)</f>
        <v>0</v>
      </c>
      <c r="BJ692" s="18" t="s">
        <v>135</v>
      </c>
      <c r="BK692" s="140">
        <f>ROUND(I692*H692,2)</f>
        <v>0</v>
      </c>
      <c r="BL692" s="18" t="s">
        <v>135</v>
      </c>
      <c r="BM692" s="139" t="s">
        <v>652</v>
      </c>
    </row>
    <row r="693" spans="1:47" s="2" customFormat="1" ht="146.25">
      <c r="A693" s="30"/>
      <c r="B693" s="31"/>
      <c r="C693" s="263"/>
      <c r="D693" s="273" t="s">
        <v>137</v>
      </c>
      <c r="E693" s="263"/>
      <c r="F693" s="274" t="s">
        <v>653</v>
      </c>
      <c r="G693" s="263"/>
      <c r="H693" s="263"/>
      <c r="I693" s="256"/>
      <c r="J693" s="263"/>
      <c r="K693" s="263"/>
      <c r="L693" s="31"/>
      <c r="M693" s="141"/>
      <c r="N693" s="142"/>
      <c r="O693" s="51"/>
      <c r="P693" s="51"/>
      <c r="Q693" s="51"/>
      <c r="R693" s="51"/>
      <c r="S693" s="51"/>
      <c r="T693" s="52"/>
      <c r="U693" s="30"/>
      <c r="V693" s="30"/>
      <c r="W693" s="30"/>
      <c r="X693" s="30"/>
      <c r="Y693" s="30"/>
      <c r="Z693" s="30"/>
      <c r="AA693" s="30"/>
      <c r="AB693" s="30"/>
      <c r="AC693" s="30"/>
      <c r="AD693" s="30"/>
      <c r="AE693" s="30"/>
      <c r="AT693" s="18" t="s">
        <v>137</v>
      </c>
      <c r="AU693" s="18" t="s">
        <v>83</v>
      </c>
    </row>
    <row r="694" spans="2:51" s="14" customFormat="1" ht="12">
      <c r="B694" s="148"/>
      <c r="C694" s="278"/>
      <c r="D694" s="273" t="s">
        <v>139</v>
      </c>
      <c r="E694" s="279" t="s">
        <v>3</v>
      </c>
      <c r="F694" s="280" t="s">
        <v>654</v>
      </c>
      <c r="G694" s="278"/>
      <c r="H694" s="281">
        <v>0.181</v>
      </c>
      <c r="I694" s="258"/>
      <c r="J694" s="278"/>
      <c r="K694" s="278"/>
      <c r="L694" s="148"/>
      <c r="M694" s="150"/>
      <c r="N694" s="151"/>
      <c r="O694" s="151"/>
      <c r="P694" s="151"/>
      <c r="Q694" s="151"/>
      <c r="R694" s="151"/>
      <c r="S694" s="151"/>
      <c r="T694" s="152"/>
      <c r="AT694" s="149" t="s">
        <v>139</v>
      </c>
      <c r="AU694" s="149" t="s">
        <v>83</v>
      </c>
      <c r="AV694" s="14" t="s">
        <v>83</v>
      </c>
      <c r="AW694" s="14" t="s">
        <v>31</v>
      </c>
      <c r="AX694" s="14" t="s">
        <v>70</v>
      </c>
      <c r="AY694" s="149" t="s">
        <v>128</v>
      </c>
    </row>
    <row r="695" spans="2:51" s="14" customFormat="1" ht="12">
      <c r="B695" s="148"/>
      <c r="C695" s="278"/>
      <c r="D695" s="273" t="s">
        <v>139</v>
      </c>
      <c r="E695" s="279" t="s">
        <v>3</v>
      </c>
      <c r="F695" s="280" t="s">
        <v>655</v>
      </c>
      <c r="G695" s="278"/>
      <c r="H695" s="281">
        <v>0.143</v>
      </c>
      <c r="I695" s="258"/>
      <c r="J695" s="278"/>
      <c r="K695" s="278"/>
      <c r="L695" s="148"/>
      <c r="M695" s="150"/>
      <c r="N695" s="151"/>
      <c r="O695" s="151"/>
      <c r="P695" s="151"/>
      <c r="Q695" s="151"/>
      <c r="R695" s="151"/>
      <c r="S695" s="151"/>
      <c r="T695" s="152"/>
      <c r="AT695" s="149" t="s">
        <v>139</v>
      </c>
      <c r="AU695" s="149" t="s">
        <v>83</v>
      </c>
      <c r="AV695" s="14" t="s">
        <v>83</v>
      </c>
      <c r="AW695" s="14" t="s">
        <v>31</v>
      </c>
      <c r="AX695" s="14" t="s">
        <v>70</v>
      </c>
      <c r="AY695" s="149" t="s">
        <v>128</v>
      </c>
    </row>
    <row r="696" spans="2:51" s="14" customFormat="1" ht="12">
      <c r="B696" s="148"/>
      <c r="C696" s="278"/>
      <c r="D696" s="273" t="s">
        <v>139</v>
      </c>
      <c r="E696" s="279" t="s">
        <v>3</v>
      </c>
      <c r="F696" s="280" t="s">
        <v>656</v>
      </c>
      <c r="G696" s="278"/>
      <c r="H696" s="281">
        <v>0.06</v>
      </c>
      <c r="I696" s="258"/>
      <c r="J696" s="278"/>
      <c r="K696" s="278"/>
      <c r="L696" s="148"/>
      <c r="M696" s="150"/>
      <c r="N696" s="151"/>
      <c r="O696" s="151"/>
      <c r="P696" s="151"/>
      <c r="Q696" s="151"/>
      <c r="R696" s="151"/>
      <c r="S696" s="151"/>
      <c r="T696" s="152"/>
      <c r="AT696" s="149" t="s">
        <v>139</v>
      </c>
      <c r="AU696" s="149" t="s">
        <v>83</v>
      </c>
      <c r="AV696" s="14" t="s">
        <v>83</v>
      </c>
      <c r="AW696" s="14" t="s">
        <v>31</v>
      </c>
      <c r="AX696" s="14" t="s">
        <v>70</v>
      </c>
      <c r="AY696" s="149" t="s">
        <v>128</v>
      </c>
    </row>
    <row r="697" spans="2:51" s="15" customFormat="1" ht="12">
      <c r="B697" s="153"/>
      <c r="C697" s="282"/>
      <c r="D697" s="273" t="s">
        <v>139</v>
      </c>
      <c r="E697" s="283" t="s">
        <v>3</v>
      </c>
      <c r="F697" s="284" t="s">
        <v>143</v>
      </c>
      <c r="G697" s="282"/>
      <c r="H697" s="285">
        <v>0.38399999999999995</v>
      </c>
      <c r="I697" s="259"/>
      <c r="J697" s="282"/>
      <c r="K697" s="282"/>
      <c r="L697" s="153"/>
      <c r="M697" s="155"/>
      <c r="N697" s="156"/>
      <c r="O697" s="156"/>
      <c r="P697" s="156"/>
      <c r="Q697" s="156"/>
      <c r="R697" s="156"/>
      <c r="S697" s="156"/>
      <c r="T697" s="157"/>
      <c r="AT697" s="154" t="s">
        <v>139</v>
      </c>
      <c r="AU697" s="154" t="s">
        <v>83</v>
      </c>
      <c r="AV697" s="15" t="s">
        <v>135</v>
      </c>
      <c r="AW697" s="15" t="s">
        <v>31</v>
      </c>
      <c r="AX697" s="15" t="s">
        <v>77</v>
      </c>
      <c r="AY697" s="154" t="s">
        <v>128</v>
      </c>
    </row>
    <row r="698" spans="2:63" s="12" customFormat="1" ht="22.9" customHeight="1">
      <c r="B698" s="125"/>
      <c r="C698" s="264"/>
      <c r="D698" s="265" t="s">
        <v>69</v>
      </c>
      <c r="E698" s="267" t="s">
        <v>181</v>
      </c>
      <c r="F698" s="267" t="s">
        <v>657</v>
      </c>
      <c r="G698" s="264"/>
      <c r="H698" s="264"/>
      <c r="I698" s="260"/>
      <c r="J698" s="293">
        <f>BK698</f>
        <v>0</v>
      </c>
      <c r="K698" s="264"/>
      <c r="L698" s="125"/>
      <c r="M698" s="127"/>
      <c r="N698" s="128"/>
      <c r="O698" s="128"/>
      <c r="P698" s="129">
        <f>SUM(P699:P728)</f>
        <v>802.1840500000001</v>
      </c>
      <c r="Q698" s="128"/>
      <c r="R698" s="129">
        <f>SUM(R699:R728)</f>
        <v>1.42303665</v>
      </c>
      <c r="S698" s="128"/>
      <c r="T698" s="130">
        <f>SUM(T699:T728)</f>
        <v>64.43700000000001</v>
      </c>
      <c r="AR698" s="126" t="s">
        <v>77</v>
      </c>
      <c r="AT698" s="131" t="s">
        <v>69</v>
      </c>
      <c r="AU698" s="131" t="s">
        <v>77</v>
      </c>
      <c r="AY698" s="126" t="s">
        <v>128</v>
      </c>
      <c r="BK698" s="132">
        <f>SUM(BK699:BK728)</f>
        <v>0</v>
      </c>
    </row>
    <row r="699" spans="1:65" s="2" customFormat="1" ht="21.75" customHeight="1">
      <c r="A699" s="30"/>
      <c r="B699" s="133"/>
      <c r="C699" s="268" t="s">
        <v>658</v>
      </c>
      <c r="D699" s="268" t="s">
        <v>130</v>
      </c>
      <c r="E699" s="269" t="s">
        <v>659</v>
      </c>
      <c r="F699" s="270" t="s">
        <v>660</v>
      </c>
      <c r="G699" s="271" t="s">
        <v>177</v>
      </c>
      <c r="H699" s="272">
        <v>2065</v>
      </c>
      <c r="I699" s="296"/>
      <c r="J699" s="294">
        <f>ROUND(I699*H699,2)</f>
        <v>0</v>
      </c>
      <c r="K699" s="270" t="s">
        <v>134</v>
      </c>
      <c r="L699" s="31"/>
      <c r="M699" s="135" t="s">
        <v>3</v>
      </c>
      <c r="N699" s="136" t="s">
        <v>44</v>
      </c>
      <c r="O699" s="137">
        <v>0.119</v>
      </c>
      <c r="P699" s="137">
        <f>O699*H699</f>
        <v>245.73499999999999</v>
      </c>
      <c r="Q699" s="137">
        <v>0</v>
      </c>
      <c r="R699" s="137">
        <f>Q699*H699</f>
        <v>0</v>
      </c>
      <c r="S699" s="137">
        <v>0</v>
      </c>
      <c r="T699" s="138">
        <f>S699*H699</f>
        <v>0</v>
      </c>
      <c r="U699" s="30"/>
      <c r="V699" s="30"/>
      <c r="W699" s="30"/>
      <c r="X699" s="30"/>
      <c r="Y699" s="30"/>
      <c r="Z699" s="30"/>
      <c r="AA699" s="30"/>
      <c r="AB699" s="30"/>
      <c r="AC699" s="30"/>
      <c r="AD699" s="30"/>
      <c r="AE699" s="30"/>
      <c r="AR699" s="139" t="s">
        <v>135</v>
      </c>
      <c r="AT699" s="139" t="s">
        <v>130</v>
      </c>
      <c r="AU699" s="139" t="s">
        <v>83</v>
      </c>
      <c r="AY699" s="18" t="s">
        <v>128</v>
      </c>
      <c r="BE699" s="140">
        <f>IF(N699="základní",J699,0)</f>
        <v>0</v>
      </c>
      <c r="BF699" s="140">
        <f>IF(N699="snížená",J699,0)</f>
        <v>0</v>
      </c>
      <c r="BG699" s="140">
        <f>IF(N699="zákl. přenesená",J699,0)</f>
        <v>0</v>
      </c>
      <c r="BH699" s="140">
        <f>IF(N699="sníž. přenesená",J699,0)</f>
        <v>0</v>
      </c>
      <c r="BI699" s="140">
        <f>IF(N699="nulová",J699,0)</f>
        <v>0</v>
      </c>
      <c r="BJ699" s="18" t="s">
        <v>135</v>
      </c>
      <c r="BK699" s="140">
        <f>ROUND(I699*H699,2)</f>
        <v>0</v>
      </c>
      <c r="BL699" s="18" t="s">
        <v>135</v>
      </c>
      <c r="BM699" s="139" t="s">
        <v>661</v>
      </c>
    </row>
    <row r="700" spans="1:47" s="2" customFormat="1" ht="58.5">
      <c r="A700" s="30"/>
      <c r="B700" s="31"/>
      <c r="C700" s="263"/>
      <c r="D700" s="273" t="s">
        <v>137</v>
      </c>
      <c r="E700" s="263"/>
      <c r="F700" s="274" t="s">
        <v>662</v>
      </c>
      <c r="G700" s="263"/>
      <c r="H700" s="263"/>
      <c r="I700" s="256"/>
      <c r="J700" s="263"/>
      <c r="K700" s="263"/>
      <c r="L700" s="31"/>
      <c r="M700" s="141"/>
      <c r="N700" s="142"/>
      <c r="O700" s="51"/>
      <c r="P700" s="51"/>
      <c r="Q700" s="51"/>
      <c r="R700" s="51"/>
      <c r="S700" s="51"/>
      <c r="T700" s="52"/>
      <c r="U700" s="30"/>
      <c r="V700" s="30"/>
      <c r="W700" s="30"/>
      <c r="X700" s="30"/>
      <c r="Y700" s="30"/>
      <c r="Z700" s="30"/>
      <c r="AA700" s="30"/>
      <c r="AB700" s="30"/>
      <c r="AC700" s="30"/>
      <c r="AD700" s="30"/>
      <c r="AE700" s="30"/>
      <c r="AT700" s="18" t="s">
        <v>137</v>
      </c>
      <c r="AU700" s="18" t="s">
        <v>83</v>
      </c>
    </row>
    <row r="701" spans="2:51" s="14" customFormat="1" ht="12">
      <c r="B701" s="148"/>
      <c r="C701" s="278"/>
      <c r="D701" s="273" t="s">
        <v>139</v>
      </c>
      <c r="E701" s="279" t="s">
        <v>3</v>
      </c>
      <c r="F701" s="280" t="s">
        <v>663</v>
      </c>
      <c r="G701" s="278"/>
      <c r="H701" s="281">
        <v>2065</v>
      </c>
      <c r="I701" s="258"/>
      <c r="J701" s="278"/>
      <c r="K701" s="278"/>
      <c r="L701" s="148"/>
      <c r="M701" s="150"/>
      <c r="N701" s="151"/>
      <c r="O701" s="151"/>
      <c r="P701" s="151"/>
      <c r="Q701" s="151"/>
      <c r="R701" s="151"/>
      <c r="S701" s="151"/>
      <c r="T701" s="152"/>
      <c r="AT701" s="149" t="s">
        <v>139</v>
      </c>
      <c r="AU701" s="149" t="s">
        <v>83</v>
      </c>
      <c r="AV701" s="14" t="s">
        <v>83</v>
      </c>
      <c r="AW701" s="14" t="s">
        <v>31</v>
      </c>
      <c r="AX701" s="14" t="s">
        <v>70</v>
      </c>
      <c r="AY701" s="149" t="s">
        <v>128</v>
      </c>
    </row>
    <row r="702" spans="2:51" s="15" customFormat="1" ht="12">
      <c r="B702" s="153"/>
      <c r="C702" s="282"/>
      <c r="D702" s="273" t="s">
        <v>139</v>
      </c>
      <c r="E702" s="283" t="s">
        <v>3</v>
      </c>
      <c r="F702" s="284" t="s">
        <v>143</v>
      </c>
      <c r="G702" s="282"/>
      <c r="H702" s="285">
        <v>2065</v>
      </c>
      <c r="I702" s="259"/>
      <c r="J702" s="282"/>
      <c r="K702" s="282"/>
      <c r="L702" s="153"/>
      <c r="M702" s="155"/>
      <c r="N702" s="156"/>
      <c r="O702" s="156"/>
      <c r="P702" s="156"/>
      <c r="Q702" s="156"/>
      <c r="R702" s="156"/>
      <c r="S702" s="156"/>
      <c r="T702" s="157"/>
      <c r="AT702" s="154" t="s">
        <v>139</v>
      </c>
      <c r="AU702" s="154" t="s">
        <v>83</v>
      </c>
      <c r="AV702" s="15" t="s">
        <v>135</v>
      </c>
      <c r="AW702" s="15" t="s">
        <v>31</v>
      </c>
      <c r="AX702" s="15" t="s">
        <v>77</v>
      </c>
      <c r="AY702" s="154" t="s">
        <v>128</v>
      </c>
    </row>
    <row r="703" spans="1:65" s="2" customFormat="1" ht="21.75" customHeight="1">
      <c r="A703" s="30"/>
      <c r="B703" s="133"/>
      <c r="C703" s="268" t="s">
        <v>664</v>
      </c>
      <c r="D703" s="268" t="s">
        <v>130</v>
      </c>
      <c r="E703" s="269" t="s">
        <v>665</v>
      </c>
      <c r="F703" s="270" t="s">
        <v>666</v>
      </c>
      <c r="G703" s="271" t="s">
        <v>177</v>
      </c>
      <c r="H703" s="272">
        <v>123900</v>
      </c>
      <c r="I703" s="296"/>
      <c r="J703" s="294">
        <f>ROUND(I703*H703,2)</f>
        <v>0</v>
      </c>
      <c r="K703" s="270" t="s">
        <v>134</v>
      </c>
      <c r="L703" s="31"/>
      <c r="M703" s="135" t="s">
        <v>3</v>
      </c>
      <c r="N703" s="136" t="s">
        <v>44</v>
      </c>
      <c r="O703" s="137">
        <v>0</v>
      </c>
      <c r="P703" s="137">
        <f>O703*H703</f>
        <v>0</v>
      </c>
      <c r="Q703" s="137">
        <v>0</v>
      </c>
      <c r="R703" s="137">
        <f>Q703*H703</f>
        <v>0</v>
      </c>
      <c r="S703" s="137">
        <v>0</v>
      </c>
      <c r="T703" s="138">
        <f>S703*H703</f>
        <v>0</v>
      </c>
      <c r="U703" s="30"/>
      <c r="V703" s="30"/>
      <c r="W703" s="30"/>
      <c r="X703" s="30"/>
      <c r="Y703" s="30"/>
      <c r="Z703" s="30"/>
      <c r="AA703" s="30"/>
      <c r="AB703" s="30"/>
      <c r="AC703" s="30"/>
      <c r="AD703" s="30"/>
      <c r="AE703" s="30"/>
      <c r="AR703" s="139" t="s">
        <v>135</v>
      </c>
      <c r="AT703" s="139" t="s">
        <v>130</v>
      </c>
      <c r="AU703" s="139" t="s">
        <v>83</v>
      </c>
      <c r="AY703" s="18" t="s">
        <v>128</v>
      </c>
      <c r="BE703" s="140">
        <f>IF(N703="základní",J703,0)</f>
        <v>0</v>
      </c>
      <c r="BF703" s="140">
        <f>IF(N703="snížená",J703,0)</f>
        <v>0</v>
      </c>
      <c r="BG703" s="140">
        <f>IF(N703="zákl. přenesená",J703,0)</f>
        <v>0</v>
      </c>
      <c r="BH703" s="140">
        <f>IF(N703="sníž. přenesená",J703,0)</f>
        <v>0</v>
      </c>
      <c r="BI703" s="140">
        <f>IF(N703="nulová",J703,0)</f>
        <v>0</v>
      </c>
      <c r="BJ703" s="18" t="s">
        <v>135</v>
      </c>
      <c r="BK703" s="140">
        <f>ROUND(I703*H703,2)</f>
        <v>0</v>
      </c>
      <c r="BL703" s="18" t="s">
        <v>135</v>
      </c>
      <c r="BM703" s="139" t="s">
        <v>667</v>
      </c>
    </row>
    <row r="704" spans="1:47" s="2" customFormat="1" ht="58.5">
      <c r="A704" s="30"/>
      <c r="B704" s="31"/>
      <c r="C704" s="263"/>
      <c r="D704" s="273" t="s">
        <v>137</v>
      </c>
      <c r="E704" s="263"/>
      <c r="F704" s="274" t="s">
        <v>662</v>
      </c>
      <c r="G704" s="263"/>
      <c r="H704" s="263"/>
      <c r="I704" s="256"/>
      <c r="J704" s="263"/>
      <c r="K704" s="263"/>
      <c r="L704" s="31"/>
      <c r="M704" s="141"/>
      <c r="N704" s="142"/>
      <c r="O704" s="51"/>
      <c r="P704" s="51"/>
      <c r="Q704" s="51"/>
      <c r="R704" s="51"/>
      <c r="S704" s="51"/>
      <c r="T704" s="52"/>
      <c r="U704" s="30"/>
      <c r="V704" s="30"/>
      <c r="W704" s="30"/>
      <c r="X704" s="30"/>
      <c r="Y704" s="30"/>
      <c r="Z704" s="30"/>
      <c r="AA704" s="30"/>
      <c r="AB704" s="30"/>
      <c r="AC704" s="30"/>
      <c r="AD704" s="30"/>
      <c r="AE704" s="30"/>
      <c r="AT704" s="18" t="s">
        <v>137</v>
      </c>
      <c r="AU704" s="18" t="s">
        <v>83</v>
      </c>
    </row>
    <row r="705" spans="2:51" s="14" customFormat="1" ht="12">
      <c r="B705" s="148"/>
      <c r="C705" s="278"/>
      <c r="D705" s="273" t="s">
        <v>139</v>
      </c>
      <c r="E705" s="279" t="s">
        <v>3</v>
      </c>
      <c r="F705" s="280" t="s">
        <v>668</v>
      </c>
      <c r="G705" s="278"/>
      <c r="H705" s="281">
        <v>123900</v>
      </c>
      <c r="I705" s="258"/>
      <c r="J705" s="278"/>
      <c r="K705" s="278"/>
      <c r="L705" s="148"/>
      <c r="M705" s="150"/>
      <c r="N705" s="151"/>
      <c r="O705" s="151"/>
      <c r="P705" s="151"/>
      <c r="Q705" s="151"/>
      <c r="R705" s="151"/>
      <c r="S705" s="151"/>
      <c r="T705" s="152"/>
      <c r="AT705" s="149" t="s">
        <v>139</v>
      </c>
      <c r="AU705" s="149" t="s">
        <v>83</v>
      </c>
      <c r="AV705" s="14" t="s">
        <v>83</v>
      </c>
      <c r="AW705" s="14" t="s">
        <v>31</v>
      </c>
      <c r="AX705" s="14" t="s">
        <v>77</v>
      </c>
      <c r="AY705" s="149" t="s">
        <v>128</v>
      </c>
    </row>
    <row r="706" spans="1:65" s="2" customFormat="1" ht="21.75" customHeight="1">
      <c r="A706" s="30"/>
      <c r="B706" s="133"/>
      <c r="C706" s="268" t="s">
        <v>669</v>
      </c>
      <c r="D706" s="268" t="s">
        <v>130</v>
      </c>
      <c r="E706" s="269" t="s">
        <v>670</v>
      </c>
      <c r="F706" s="270" t="s">
        <v>671</v>
      </c>
      <c r="G706" s="271" t="s">
        <v>177</v>
      </c>
      <c r="H706" s="272">
        <v>2065</v>
      </c>
      <c r="I706" s="296"/>
      <c r="J706" s="294">
        <f>ROUND(I706*H706,2)</f>
        <v>0</v>
      </c>
      <c r="K706" s="270" t="s">
        <v>134</v>
      </c>
      <c r="L706" s="31"/>
      <c r="M706" s="135" t="s">
        <v>3</v>
      </c>
      <c r="N706" s="136" t="s">
        <v>44</v>
      </c>
      <c r="O706" s="137">
        <v>0.076</v>
      </c>
      <c r="P706" s="137">
        <f>O706*H706</f>
        <v>156.94</v>
      </c>
      <c r="Q706" s="137">
        <v>0</v>
      </c>
      <c r="R706" s="137">
        <f>Q706*H706</f>
        <v>0</v>
      </c>
      <c r="S706" s="137">
        <v>0</v>
      </c>
      <c r="T706" s="138">
        <f>S706*H706</f>
        <v>0</v>
      </c>
      <c r="U706" s="30"/>
      <c r="V706" s="30"/>
      <c r="W706" s="30"/>
      <c r="X706" s="30"/>
      <c r="Y706" s="30"/>
      <c r="Z706" s="30"/>
      <c r="AA706" s="30"/>
      <c r="AB706" s="30"/>
      <c r="AC706" s="30"/>
      <c r="AD706" s="30"/>
      <c r="AE706" s="30"/>
      <c r="AR706" s="139" t="s">
        <v>135</v>
      </c>
      <c r="AT706" s="139" t="s">
        <v>130</v>
      </c>
      <c r="AU706" s="139" t="s">
        <v>83</v>
      </c>
      <c r="AY706" s="18" t="s">
        <v>128</v>
      </c>
      <c r="BE706" s="140">
        <f>IF(N706="základní",J706,0)</f>
        <v>0</v>
      </c>
      <c r="BF706" s="140">
        <f>IF(N706="snížená",J706,0)</f>
        <v>0</v>
      </c>
      <c r="BG706" s="140">
        <f>IF(N706="zákl. přenesená",J706,0)</f>
        <v>0</v>
      </c>
      <c r="BH706" s="140">
        <f>IF(N706="sníž. přenesená",J706,0)</f>
        <v>0</v>
      </c>
      <c r="BI706" s="140">
        <f>IF(N706="nulová",J706,0)</f>
        <v>0</v>
      </c>
      <c r="BJ706" s="18" t="s">
        <v>135</v>
      </c>
      <c r="BK706" s="140">
        <f>ROUND(I706*H706,2)</f>
        <v>0</v>
      </c>
      <c r="BL706" s="18" t="s">
        <v>135</v>
      </c>
      <c r="BM706" s="139" t="s">
        <v>672</v>
      </c>
    </row>
    <row r="707" spans="1:47" s="2" customFormat="1" ht="29.25">
      <c r="A707" s="30"/>
      <c r="B707" s="31"/>
      <c r="C707" s="263"/>
      <c r="D707" s="273" t="s">
        <v>137</v>
      </c>
      <c r="E707" s="263"/>
      <c r="F707" s="274" t="s">
        <v>673</v>
      </c>
      <c r="G707" s="263"/>
      <c r="H707" s="263"/>
      <c r="I707" s="256"/>
      <c r="J707" s="263"/>
      <c r="K707" s="263"/>
      <c r="L707" s="31"/>
      <c r="M707" s="141"/>
      <c r="N707" s="142"/>
      <c r="O707" s="51"/>
      <c r="P707" s="51"/>
      <c r="Q707" s="51"/>
      <c r="R707" s="51"/>
      <c r="S707" s="51"/>
      <c r="T707" s="52"/>
      <c r="U707" s="30"/>
      <c r="V707" s="30"/>
      <c r="W707" s="30"/>
      <c r="X707" s="30"/>
      <c r="Y707" s="30"/>
      <c r="Z707" s="30"/>
      <c r="AA707" s="30"/>
      <c r="AB707" s="30"/>
      <c r="AC707" s="30"/>
      <c r="AD707" s="30"/>
      <c r="AE707" s="30"/>
      <c r="AT707" s="18" t="s">
        <v>137</v>
      </c>
      <c r="AU707" s="18" t="s">
        <v>83</v>
      </c>
    </row>
    <row r="708" spans="1:65" s="2" customFormat="1" ht="16.5" customHeight="1">
      <c r="A708" s="30"/>
      <c r="B708" s="133"/>
      <c r="C708" s="268" t="s">
        <v>674</v>
      </c>
      <c r="D708" s="268" t="s">
        <v>130</v>
      </c>
      <c r="E708" s="269" t="s">
        <v>675</v>
      </c>
      <c r="F708" s="270" t="s">
        <v>676</v>
      </c>
      <c r="G708" s="271" t="s">
        <v>177</v>
      </c>
      <c r="H708" s="272">
        <v>2065</v>
      </c>
      <c r="I708" s="296"/>
      <c r="J708" s="294">
        <f>ROUND(I708*H708,2)</f>
        <v>0</v>
      </c>
      <c r="K708" s="270" t="s">
        <v>134</v>
      </c>
      <c r="L708" s="31"/>
      <c r="M708" s="135" t="s">
        <v>3</v>
      </c>
      <c r="N708" s="136" t="s">
        <v>44</v>
      </c>
      <c r="O708" s="137">
        <v>0.049</v>
      </c>
      <c r="P708" s="137">
        <f>O708*H708</f>
        <v>101.185</v>
      </c>
      <c r="Q708" s="137">
        <v>0</v>
      </c>
      <c r="R708" s="137">
        <f>Q708*H708</f>
        <v>0</v>
      </c>
      <c r="S708" s="137">
        <v>0</v>
      </c>
      <c r="T708" s="138">
        <f>S708*H708</f>
        <v>0</v>
      </c>
      <c r="U708" s="30"/>
      <c r="V708" s="30"/>
      <c r="W708" s="30"/>
      <c r="X708" s="30"/>
      <c r="Y708" s="30"/>
      <c r="Z708" s="30"/>
      <c r="AA708" s="30"/>
      <c r="AB708" s="30"/>
      <c r="AC708" s="30"/>
      <c r="AD708" s="30"/>
      <c r="AE708" s="30"/>
      <c r="AR708" s="139" t="s">
        <v>135</v>
      </c>
      <c r="AT708" s="139" t="s">
        <v>130</v>
      </c>
      <c r="AU708" s="139" t="s">
        <v>83</v>
      </c>
      <c r="AY708" s="18" t="s">
        <v>128</v>
      </c>
      <c r="BE708" s="140">
        <f>IF(N708="základní",J708,0)</f>
        <v>0</v>
      </c>
      <c r="BF708" s="140">
        <f>IF(N708="snížená",J708,0)</f>
        <v>0</v>
      </c>
      <c r="BG708" s="140">
        <f>IF(N708="zákl. přenesená",J708,0)</f>
        <v>0</v>
      </c>
      <c r="BH708" s="140">
        <f>IF(N708="sníž. přenesená",J708,0)</f>
        <v>0</v>
      </c>
      <c r="BI708" s="140">
        <f>IF(N708="nulová",J708,0)</f>
        <v>0</v>
      </c>
      <c r="BJ708" s="18" t="s">
        <v>135</v>
      </c>
      <c r="BK708" s="140">
        <f>ROUND(I708*H708,2)</f>
        <v>0</v>
      </c>
      <c r="BL708" s="18" t="s">
        <v>135</v>
      </c>
      <c r="BM708" s="139" t="s">
        <v>677</v>
      </c>
    </row>
    <row r="709" spans="1:47" s="2" customFormat="1" ht="29.25">
      <c r="A709" s="30"/>
      <c r="B709" s="31"/>
      <c r="C709" s="263"/>
      <c r="D709" s="273" t="s">
        <v>137</v>
      </c>
      <c r="E709" s="263"/>
      <c r="F709" s="274" t="s">
        <v>678</v>
      </c>
      <c r="G709" s="263"/>
      <c r="H709" s="263"/>
      <c r="I709" s="256"/>
      <c r="J709" s="263"/>
      <c r="K709" s="263"/>
      <c r="L709" s="31"/>
      <c r="M709" s="141"/>
      <c r="N709" s="142"/>
      <c r="O709" s="51"/>
      <c r="P709" s="51"/>
      <c r="Q709" s="51"/>
      <c r="R709" s="51"/>
      <c r="S709" s="51"/>
      <c r="T709" s="52"/>
      <c r="U709" s="30"/>
      <c r="V709" s="30"/>
      <c r="W709" s="30"/>
      <c r="X709" s="30"/>
      <c r="Y709" s="30"/>
      <c r="Z709" s="30"/>
      <c r="AA709" s="30"/>
      <c r="AB709" s="30"/>
      <c r="AC709" s="30"/>
      <c r="AD709" s="30"/>
      <c r="AE709" s="30"/>
      <c r="AT709" s="18" t="s">
        <v>137</v>
      </c>
      <c r="AU709" s="18" t="s">
        <v>83</v>
      </c>
    </row>
    <row r="710" spans="1:65" s="2" customFormat="1" ht="16.5" customHeight="1">
      <c r="A710" s="30"/>
      <c r="B710" s="133"/>
      <c r="C710" s="268" t="s">
        <v>679</v>
      </c>
      <c r="D710" s="268" t="s">
        <v>130</v>
      </c>
      <c r="E710" s="269" t="s">
        <v>680</v>
      </c>
      <c r="F710" s="270" t="s">
        <v>681</v>
      </c>
      <c r="G710" s="271" t="s">
        <v>177</v>
      </c>
      <c r="H710" s="272">
        <v>123900</v>
      </c>
      <c r="I710" s="296"/>
      <c r="J710" s="294">
        <f>ROUND(I710*H710,2)</f>
        <v>0</v>
      </c>
      <c r="K710" s="270" t="s">
        <v>134</v>
      </c>
      <c r="L710" s="31"/>
      <c r="M710" s="135" t="s">
        <v>3</v>
      </c>
      <c r="N710" s="136" t="s">
        <v>44</v>
      </c>
      <c r="O710" s="137">
        <v>0</v>
      </c>
      <c r="P710" s="137">
        <f>O710*H710</f>
        <v>0</v>
      </c>
      <c r="Q710" s="137">
        <v>0</v>
      </c>
      <c r="R710" s="137">
        <f>Q710*H710</f>
        <v>0</v>
      </c>
      <c r="S710" s="137">
        <v>0</v>
      </c>
      <c r="T710" s="138">
        <f>S710*H710</f>
        <v>0</v>
      </c>
      <c r="U710" s="30"/>
      <c r="V710" s="30"/>
      <c r="W710" s="30"/>
      <c r="X710" s="30"/>
      <c r="Y710" s="30"/>
      <c r="Z710" s="30"/>
      <c r="AA710" s="30"/>
      <c r="AB710" s="30"/>
      <c r="AC710" s="30"/>
      <c r="AD710" s="30"/>
      <c r="AE710" s="30"/>
      <c r="AR710" s="139" t="s">
        <v>135</v>
      </c>
      <c r="AT710" s="139" t="s">
        <v>130</v>
      </c>
      <c r="AU710" s="139" t="s">
        <v>83</v>
      </c>
      <c r="AY710" s="18" t="s">
        <v>128</v>
      </c>
      <c r="BE710" s="140">
        <f>IF(N710="základní",J710,0)</f>
        <v>0</v>
      </c>
      <c r="BF710" s="140">
        <f>IF(N710="snížená",J710,0)</f>
        <v>0</v>
      </c>
      <c r="BG710" s="140">
        <f>IF(N710="zákl. přenesená",J710,0)</f>
        <v>0</v>
      </c>
      <c r="BH710" s="140">
        <f>IF(N710="sníž. přenesená",J710,0)</f>
        <v>0</v>
      </c>
      <c r="BI710" s="140">
        <f>IF(N710="nulová",J710,0)</f>
        <v>0</v>
      </c>
      <c r="BJ710" s="18" t="s">
        <v>135</v>
      </c>
      <c r="BK710" s="140">
        <f>ROUND(I710*H710,2)</f>
        <v>0</v>
      </c>
      <c r="BL710" s="18" t="s">
        <v>135</v>
      </c>
      <c r="BM710" s="139" t="s">
        <v>682</v>
      </c>
    </row>
    <row r="711" spans="1:47" s="2" customFormat="1" ht="29.25">
      <c r="A711" s="30"/>
      <c r="B711" s="31"/>
      <c r="C711" s="263"/>
      <c r="D711" s="273" t="s">
        <v>137</v>
      </c>
      <c r="E711" s="263"/>
      <c r="F711" s="274" t="s">
        <v>678</v>
      </c>
      <c r="G711" s="263"/>
      <c r="H711" s="263"/>
      <c r="I711" s="256"/>
      <c r="J711" s="263"/>
      <c r="K711" s="263"/>
      <c r="L711" s="31"/>
      <c r="M711" s="141"/>
      <c r="N711" s="142"/>
      <c r="O711" s="51"/>
      <c r="P711" s="51"/>
      <c r="Q711" s="51"/>
      <c r="R711" s="51"/>
      <c r="S711" s="51"/>
      <c r="T711" s="52"/>
      <c r="U711" s="30"/>
      <c r="V711" s="30"/>
      <c r="W711" s="30"/>
      <c r="X711" s="30"/>
      <c r="Y711" s="30"/>
      <c r="Z711" s="30"/>
      <c r="AA711" s="30"/>
      <c r="AB711" s="30"/>
      <c r="AC711" s="30"/>
      <c r="AD711" s="30"/>
      <c r="AE711" s="30"/>
      <c r="AT711" s="18" t="s">
        <v>137</v>
      </c>
      <c r="AU711" s="18" t="s">
        <v>83</v>
      </c>
    </row>
    <row r="712" spans="1:65" s="2" customFormat="1" ht="16.5" customHeight="1">
      <c r="A712" s="30"/>
      <c r="B712" s="133"/>
      <c r="C712" s="268" t="s">
        <v>683</v>
      </c>
      <c r="D712" s="268" t="s">
        <v>130</v>
      </c>
      <c r="E712" s="269" t="s">
        <v>684</v>
      </c>
      <c r="F712" s="270" t="s">
        <v>685</v>
      </c>
      <c r="G712" s="271" t="s">
        <v>177</v>
      </c>
      <c r="H712" s="272">
        <v>2065</v>
      </c>
      <c r="I712" s="296"/>
      <c r="J712" s="294">
        <f>ROUND(I712*H712,2)</f>
        <v>0</v>
      </c>
      <c r="K712" s="270" t="s">
        <v>134</v>
      </c>
      <c r="L712" s="31"/>
      <c r="M712" s="135" t="s">
        <v>3</v>
      </c>
      <c r="N712" s="136" t="s">
        <v>44</v>
      </c>
      <c r="O712" s="137">
        <v>0.033</v>
      </c>
      <c r="P712" s="137">
        <f>O712*H712</f>
        <v>68.14500000000001</v>
      </c>
      <c r="Q712" s="137">
        <v>0</v>
      </c>
      <c r="R712" s="137">
        <f>Q712*H712</f>
        <v>0</v>
      </c>
      <c r="S712" s="137">
        <v>0</v>
      </c>
      <c r="T712" s="138">
        <f>S712*H712</f>
        <v>0</v>
      </c>
      <c r="U712" s="30"/>
      <c r="V712" s="30"/>
      <c r="W712" s="30"/>
      <c r="X712" s="30"/>
      <c r="Y712" s="30"/>
      <c r="Z712" s="30"/>
      <c r="AA712" s="30"/>
      <c r="AB712" s="30"/>
      <c r="AC712" s="30"/>
      <c r="AD712" s="30"/>
      <c r="AE712" s="30"/>
      <c r="AR712" s="139" t="s">
        <v>135</v>
      </c>
      <c r="AT712" s="139" t="s">
        <v>130</v>
      </c>
      <c r="AU712" s="139" t="s">
        <v>83</v>
      </c>
      <c r="AY712" s="18" t="s">
        <v>128</v>
      </c>
      <c r="BE712" s="140">
        <f>IF(N712="základní",J712,0)</f>
        <v>0</v>
      </c>
      <c r="BF712" s="140">
        <f>IF(N712="snížená",J712,0)</f>
        <v>0</v>
      </c>
      <c r="BG712" s="140">
        <f>IF(N712="zákl. přenesená",J712,0)</f>
        <v>0</v>
      </c>
      <c r="BH712" s="140">
        <f>IF(N712="sníž. přenesená",J712,0)</f>
        <v>0</v>
      </c>
      <c r="BI712" s="140">
        <f>IF(N712="nulová",J712,0)</f>
        <v>0</v>
      </c>
      <c r="BJ712" s="18" t="s">
        <v>135</v>
      </c>
      <c r="BK712" s="140">
        <f>ROUND(I712*H712,2)</f>
        <v>0</v>
      </c>
      <c r="BL712" s="18" t="s">
        <v>135</v>
      </c>
      <c r="BM712" s="139" t="s">
        <v>686</v>
      </c>
    </row>
    <row r="713" spans="1:65" s="2" customFormat="1" ht="21.75" customHeight="1">
      <c r="A713" s="30"/>
      <c r="B713" s="133"/>
      <c r="C713" s="268" t="s">
        <v>687</v>
      </c>
      <c r="D713" s="268" t="s">
        <v>130</v>
      </c>
      <c r="E713" s="269" t="s">
        <v>688</v>
      </c>
      <c r="F713" s="270" t="s">
        <v>689</v>
      </c>
      <c r="G713" s="271" t="s">
        <v>133</v>
      </c>
      <c r="H713" s="272">
        <v>8.59</v>
      </c>
      <c r="I713" s="296"/>
      <c r="J713" s="294">
        <f>ROUND(I713*H713,2)</f>
        <v>0</v>
      </c>
      <c r="K713" s="270" t="s">
        <v>134</v>
      </c>
      <c r="L713" s="31"/>
      <c r="M713" s="135" t="s">
        <v>3</v>
      </c>
      <c r="N713" s="136" t="s">
        <v>44</v>
      </c>
      <c r="O713" s="137">
        <v>1.52</v>
      </c>
      <c r="P713" s="137">
        <f>O713*H713</f>
        <v>13.056799999999999</v>
      </c>
      <c r="Q713" s="137">
        <v>0</v>
      </c>
      <c r="R713" s="137">
        <f>Q713*H713</f>
        <v>0</v>
      </c>
      <c r="S713" s="137">
        <v>1.8</v>
      </c>
      <c r="T713" s="138">
        <f>S713*H713</f>
        <v>15.462</v>
      </c>
      <c r="U713" s="30"/>
      <c r="V713" s="30"/>
      <c r="W713" s="30"/>
      <c r="X713" s="30"/>
      <c r="Y713" s="30"/>
      <c r="Z713" s="30"/>
      <c r="AA713" s="30"/>
      <c r="AB713" s="30"/>
      <c r="AC713" s="30"/>
      <c r="AD713" s="30"/>
      <c r="AE713" s="30"/>
      <c r="AR713" s="139" t="s">
        <v>135</v>
      </c>
      <c r="AT713" s="139" t="s">
        <v>130</v>
      </c>
      <c r="AU713" s="139" t="s">
        <v>83</v>
      </c>
      <c r="AY713" s="18" t="s">
        <v>128</v>
      </c>
      <c r="BE713" s="140">
        <f>IF(N713="základní",J713,0)</f>
        <v>0</v>
      </c>
      <c r="BF713" s="140">
        <f>IF(N713="snížená",J713,0)</f>
        <v>0</v>
      </c>
      <c r="BG713" s="140">
        <f>IF(N713="zákl. přenesená",J713,0)</f>
        <v>0</v>
      </c>
      <c r="BH713" s="140">
        <f>IF(N713="sníž. přenesená",J713,0)</f>
        <v>0</v>
      </c>
      <c r="BI713" s="140">
        <f>IF(N713="nulová",J713,0)</f>
        <v>0</v>
      </c>
      <c r="BJ713" s="18" t="s">
        <v>135</v>
      </c>
      <c r="BK713" s="140">
        <f>ROUND(I713*H713,2)</f>
        <v>0</v>
      </c>
      <c r="BL713" s="18" t="s">
        <v>135</v>
      </c>
      <c r="BM713" s="139" t="s">
        <v>690</v>
      </c>
    </row>
    <row r="714" spans="1:47" s="2" customFormat="1" ht="39">
      <c r="A714" s="30"/>
      <c r="B714" s="31"/>
      <c r="C714" s="263"/>
      <c r="D714" s="273" t="s">
        <v>137</v>
      </c>
      <c r="E714" s="263"/>
      <c r="F714" s="274" t="s">
        <v>691</v>
      </c>
      <c r="G714" s="263"/>
      <c r="H714" s="263"/>
      <c r="I714" s="256"/>
      <c r="J714" s="263"/>
      <c r="K714" s="263"/>
      <c r="L714" s="31"/>
      <c r="M714" s="141"/>
      <c r="N714" s="142"/>
      <c r="O714" s="51"/>
      <c r="P714" s="51"/>
      <c r="Q714" s="51"/>
      <c r="R714" s="51"/>
      <c r="S714" s="51"/>
      <c r="T714" s="52"/>
      <c r="U714" s="30"/>
      <c r="V714" s="30"/>
      <c r="W714" s="30"/>
      <c r="X714" s="30"/>
      <c r="Y714" s="30"/>
      <c r="Z714" s="30"/>
      <c r="AA714" s="30"/>
      <c r="AB714" s="30"/>
      <c r="AC714" s="30"/>
      <c r="AD714" s="30"/>
      <c r="AE714" s="30"/>
      <c r="AT714" s="18" t="s">
        <v>137</v>
      </c>
      <c r="AU714" s="18" t="s">
        <v>83</v>
      </c>
    </row>
    <row r="715" spans="2:51" s="14" customFormat="1" ht="12">
      <c r="B715" s="148"/>
      <c r="C715" s="278"/>
      <c r="D715" s="273" t="s">
        <v>139</v>
      </c>
      <c r="E715" s="279" t="s">
        <v>3</v>
      </c>
      <c r="F715" s="280" t="s">
        <v>692</v>
      </c>
      <c r="G715" s="278"/>
      <c r="H715" s="281">
        <v>4.007</v>
      </c>
      <c r="I715" s="258"/>
      <c r="J715" s="278"/>
      <c r="K715" s="278"/>
      <c r="L715" s="148"/>
      <c r="M715" s="150"/>
      <c r="N715" s="151"/>
      <c r="O715" s="151"/>
      <c r="P715" s="151"/>
      <c r="Q715" s="151"/>
      <c r="R715" s="151"/>
      <c r="S715" s="151"/>
      <c r="T715" s="152"/>
      <c r="AT715" s="149" t="s">
        <v>139</v>
      </c>
      <c r="AU715" s="149" t="s">
        <v>83</v>
      </c>
      <c r="AV715" s="14" t="s">
        <v>83</v>
      </c>
      <c r="AW715" s="14" t="s">
        <v>31</v>
      </c>
      <c r="AX715" s="14" t="s">
        <v>70</v>
      </c>
      <c r="AY715" s="149" t="s">
        <v>128</v>
      </c>
    </row>
    <row r="716" spans="2:51" s="14" customFormat="1" ht="12">
      <c r="B716" s="148"/>
      <c r="C716" s="278"/>
      <c r="D716" s="273" t="s">
        <v>139</v>
      </c>
      <c r="E716" s="279" t="s">
        <v>3</v>
      </c>
      <c r="F716" s="280" t="s">
        <v>693</v>
      </c>
      <c r="G716" s="278"/>
      <c r="H716" s="281">
        <v>3.267</v>
      </c>
      <c r="I716" s="258"/>
      <c r="J716" s="278"/>
      <c r="K716" s="278"/>
      <c r="L716" s="148"/>
      <c r="M716" s="150"/>
      <c r="N716" s="151"/>
      <c r="O716" s="151"/>
      <c r="P716" s="151"/>
      <c r="Q716" s="151"/>
      <c r="R716" s="151"/>
      <c r="S716" s="151"/>
      <c r="T716" s="152"/>
      <c r="AT716" s="149" t="s">
        <v>139</v>
      </c>
      <c r="AU716" s="149" t="s">
        <v>83</v>
      </c>
      <c r="AV716" s="14" t="s">
        <v>83</v>
      </c>
      <c r="AW716" s="14" t="s">
        <v>31</v>
      </c>
      <c r="AX716" s="14" t="s">
        <v>70</v>
      </c>
      <c r="AY716" s="149" t="s">
        <v>128</v>
      </c>
    </row>
    <row r="717" spans="2:51" s="14" customFormat="1" ht="12">
      <c r="B717" s="148"/>
      <c r="C717" s="278"/>
      <c r="D717" s="273" t="s">
        <v>139</v>
      </c>
      <c r="E717" s="279" t="s">
        <v>3</v>
      </c>
      <c r="F717" s="280" t="s">
        <v>694</v>
      </c>
      <c r="G717" s="278"/>
      <c r="H717" s="281">
        <v>1.316</v>
      </c>
      <c r="I717" s="258"/>
      <c r="J717" s="278"/>
      <c r="K717" s="278"/>
      <c r="L717" s="148"/>
      <c r="M717" s="150"/>
      <c r="N717" s="151"/>
      <c r="O717" s="151"/>
      <c r="P717" s="151"/>
      <c r="Q717" s="151"/>
      <c r="R717" s="151"/>
      <c r="S717" s="151"/>
      <c r="T717" s="152"/>
      <c r="AT717" s="149" t="s">
        <v>139</v>
      </c>
      <c r="AU717" s="149" t="s">
        <v>83</v>
      </c>
      <c r="AV717" s="14" t="s">
        <v>83</v>
      </c>
      <c r="AW717" s="14" t="s">
        <v>31</v>
      </c>
      <c r="AX717" s="14" t="s">
        <v>70</v>
      </c>
      <c r="AY717" s="149" t="s">
        <v>128</v>
      </c>
    </row>
    <row r="718" spans="2:51" s="15" customFormat="1" ht="12">
      <c r="B718" s="153"/>
      <c r="C718" s="282"/>
      <c r="D718" s="273" t="s">
        <v>139</v>
      </c>
      <c r="E718" s="283" t="s">
        <v>3</v>
      </c>
      <c r="F718" s="284" t="s">
        <v>143</v>
      </c>
      <c r="G718" s="282"/>
      <c r="H718" s="285">
        <v>8.59</v>
      </c>
      <c r="I718" s="259"/>
      <c r="J718" s="282"/>
      <c r="K718" s="282"/>
      <c r="L718" s="153"/>
      <c r="M718" s="155"/>
      <c r="N718" s="156"/>
      <c r="O718" s="156"/>
      <c r="P718" s="156"/>
      <c r="Q718" s="156"/>
      <c r="R718" s="156"/>
      <c r="S718" s="156"/>
      <c r="T718" s="157"/>
      <c r="AT718" s="154" t="s">
        <v>139</v>
      </c>
      <c r="AU718" s="154" t="s">
        <v>83</v>
      </c>
      <c r="AV718" s="15" t="s">
        <v>135</v>
      </c>
      <c r="AW718" s="15" t="s">
        <v>31</v>
      </c>
      <c r="AX718" s="15" t="s">
        <v>77</v>
      </c>
      <c r="AY718" s="154" t="s">
        <v>128</v>
      </c>
    </row>
    <row r="719" spans="1:65" s="2" customFormat="1" ht="16.5" customHeight="1">
      <c r="A719" s="30"/>
      <c r="B719" s="133"/>
      <c r="C719" s="268" t="s">
        <v>695</v>
      </c>
      <c r="D719" s="268" t="s">
        <v>130</v>
      </c>
      <c r="E719" s="269" t="s">
        <v>696</v>
      </c>
      <c r="F719" s="270" t="s">
        <v>697</v>
      </c>
      <c r="G719" s="271" t="s">
        <v>133</v>
      </c>
      <c r="H719" s="272">
        <v>18.8</v>
      </c>
      <c r="I719" s="296"/>
      <c r="J719" s="294">
        <f>ROUND(I719*H719,2)</f>
        <v>0</v>
      </c>
      <c r="K719" s="270" t="s">
        <v>134</v>
      </c>
      <c r="L719" s="31"/>
      <c r="M719" s="135" t="s">
        <v>3</v>
      </c>
      <c r="N719" s="136" t="s">
        <v>44</v>
      </c>
      <c r="O719" s="137">
        <v>7.195</v>
      </c>
      <c r="P719" s="137">
        <f>O719*H719</f>
        <v>135.26600000000002</v>
      </c>
      <c r="Q719" s="137">
        <v>0</v>
      </c>
      <c r="R719" s="137">
        <f>Q719*H719</f>
        <v>0</v>
      </c>
      <c r="S719" s="137">
        <v>2.2</v>
      </c>
      <c r="T719" s="138">
        <f>S719*H719</f>
        <v>41.36000000000001</v>
      </c>
      <c r="U719" s="30"/>
      <c r="V719" s="30"/>
      <c r="W719" s="30"/>
      <c r="X719" s="30"/>
      <c r="Y719" s="30"/>
      <c r="Z719" s="30"/>
      <c r="AA719" s="30"/>
      <c r="AB719" s="30"/>
      <c r="AC719" s="30"/>
      <c r="AD719" s="30"/>
      <c r="AE719" s="30"/>
      <c r="AR719" s="139" t="s">
        <v>135</v>
      </c>
      <c r="AT719" s="139" t="s">
        <v>130</v>
      </c>
      <c r="AU719" s="139" t="s">
        <v>83</v>
      </c>
      <c r="AY719" s="18" t="s">
        <v>128</v>
      </c>
      <c r="BE719" s="140">
        <f>IF(N719="základní",J719,0)</f>
        <v>0</v>
      </c>
      <c r="BF719" s="140">
        <f>IF(N719="snížená",J719,0)</f>
        <v>0</v>
      </c>
      <c r="BG719" s="140">
        <f>IF(N719="zákl. přenesená",J719,0)</f>
        <v>0</v>
      </c>
      <c r="BH719" s="140">
        <f>IF(N719="sníž. přenesená",J719,0)</f>
        <v>0</v>
      </c>
      <c r="BI719" s="140">
        <f>IF(N719="nulová",J719,0)</f>
        <v>0</v>
      </c>
      <c r="BJ719" s="18" t="s">
        <v>135</v>
      </c>
      <c r="BK719" s="140">
        <f>ROUND(I719*H719,2)</f>
        <v>0</v>
      </c>
      <c r="BL719" s="18" t="s">
        <v>135</v>
      </c>
      <c r="BM719" s="139" t="s">
        <v>698</v>
      </c>
    </row>
    <row r="720" spans="2:51" s="14" customFormat="1" ht="12">
      <c r="B720" s="148"/>
      <c r="C720" s="278"/>
      <c r="D720" s="273" t="s">
        <v>139</v>
      </c>
      <c r="E720" s="279" t="s">
        <v>3</v>
      </c>
      <c r="F720" s="280" t="s">
        <v>699</v>
      </c>
      <c r="G720" s="278"/>
      <c r="H720" s="281">
        <v>18.8</v>
      </c>
      <c r="I720" s="258"/>
      <c r="J720" s="278"/>
      <c r="K720" s="278"/>
      <c r="L720" s="148"/>
      <c r="M720" s="150"/>
      <c r="N720" s="151"/>
      <c r="O720" s="151"/>
      <c r="P720" s="151"/>
      <c r="Q720" s="151"/>
      <c r="R720" s="151"/>
      <c r="S720" s="151"/>
      <c r="T720" s="152"/>
      <c r="AT720" s="149" t="s">
        <v>139</v>
      </c>
      <c r="AU720" s="149" t="s">
        <v>83</v>
      </c>
      <c r="AV720" s="14" t="s">
        <v>83</v>
      </c>
      <c r="AW720" s="14" t="s">
        <v>31</v>
      </c>
      <c r="AX720" s="14" t="s">
        <v>77</v>
      </c>
      <c r="AY720" s="149" t="s">
        <v>128</v>
      </c>
    </row>
    <row r="721" spans="1:65" s="2" customFormat="1" ht="16.5" customHeight="1">
      <c r="A721" s="30"/>
      <c r="B721" s="133"/>
      <c r="C721" s="268" t="s">
        <v>700</v>
      </c>
      <c r="D721" s="268" t="s">
        <v>130</v>
      </c>
      <c r="E721" s="269" t="s">
        <v>701</v>
      </c>
      <c r="F721" s="270" t="s">
        <v>702</v>
      </c>
      <c r="G721" s="271" t="s">
        <v>177</v>
      </c>
      <c r="H721" s="272">
        <v>34</v>
      </c>
      <c r="I721" s="296"/>
      <c r="J721" s="294">
        <f>ROUND(I721*H721,2)</f>
        <v>0</v>
      </c>
      <c r="K721" s="270" t="s">
        <v>134</v>
      </c>
      <c r="L721" s="31"/>
      <c r="M721" s="135" t="s">
        <v>3</v>
      </c>
      <c r="N721" s="136" t="s">
        <v>44</v>
      </c>
      <c r="O721" s="137">
        <v>0.82</v>
      </c>
      <c r="P721" s="137">
        <f>O721*H721</f>
        <v>27.88</v>
      </c>
      <c r="Q721" s="137">
        <v>0</v>
      </c>
      <c r="R721" s="137">
        <f>Q721*H721</f>
        <v>0</v>
      </c>
      <c r="S721" s="137">
        <v>0.169</v>
      </c>
      <c r="T721" s="138">
        <f>S721*H721</f>
        <v>5.746</v>
      </c>
      <c r="U721" s="30"/>
      <c r="V721" s="30"/>
      <c r="W721" s="30"/>
      <c r="X721" s="30"/>
      <c r="Y721" s="30"/>
      <c r="Z721" s="30"/>
      <c r="AA721" s="30"/>
      <c r="AB721" s="30"/>
      <c r="AC721" s="30"/>
      <c r="AD721" s="30"/>
      <c r="AE721" s="30"/>
      <c r="AR721" s="139" t="s">
        <v>135</v>
      </c>
      <c r="AT721" s="139" t="s">
        <v>130</v>
      </c>
      <c r="AU721" s="139" t="s">
        <v>83</v>
      </c>
      <c r="AY721" s="18" t="s">
        <v>128</v>
      </c>
      <c r="BE721" s="140">
        <f>IF(N721="základní",J721,0)</f>
        <v>0</v>
      </c>
      <c r="BF721" s="140">
        <f>IF(N721="snížená",J721,0)</f>
        <v>0</v>
      </c>
      <c r="BG721" s="140">
        <f>IF(N721="zákl. přenesená",J721,0)</f>
        <v>0</v>
      </c>
      <c r="BH721" s="140">
        <f>IF(N721="sníž. přenesená",J721,0)</f>
        <v>0</v>
      </c>
      <c r="BI721" s="140">
        <f>IF(N721="nulová",J721,0)</f>
        <v>0</v>
      </c>
      <c r="BJ721" s="18" t="s">
        <v>135</v>
      </c>
      <c r="BK721" s="140">
        <f>ROUND(I721*H721,2)</f>
        <v>0</v>
      </c>
      <c r="BL721" s="18" t="s">
        <v>135</v>
      </c>
      <c r="BM721" s="139" t="s">
        <v>703</v>
      </c>
    </row>
    <row r="722" spans="1:47" s="2" customFormat="1" ht="29.25">
      <c r="A722" s="30"/>
      <c r="B722" s="31"/>
      <c r="C722" s="263"/>
      <c r="D722" s="273" t="s">
        <v>137</v>
      </c>
      <c r="E722" s="263"/>
      <c r="F722" s="274" t="s">
        <v>704</v>
      </c>
      <c r="G722" s="263"/>
      <c r="H722" s="263"/>
      <c r="I722" s="256"/>
      <c r="J722" s="263"/>
      <c r="K722" s="263"/>
      <c r="L722" s="31"/>
      <c r="M722" s="141"/>
      <c r="N722" s="142"/>
      <c r="O722" s="51"/>
      <c r="P722" s="51"/>
      <c r="Q722" s="51"/>
      <c r="R722" s="51"/>
      <c r="S722" s="51"/>
      <c r="T722" s="52"/>
      <c r="U722" s="30"/>
      <c r="V722" s="30"/>
      <c r="W722" s="30"/>
      <c r="X722" s="30"/>
      <c r="Y722" s="30"/>
      <c r="Z722" s="30"/>
      <c r="AA722" s="30"/>
      <c r="AB722" s="30"/>
      <c r="AC722" s="30"/>
      <c r="AD722" s="30"/>
      <c r="AE722" s="30"/>
      <c r="AT722" s="18" t="s">
        <v>137</v>
      </c>
      <c r="AU722" s="18" t="s">
        <v>83</v>
      </c>
    </row>
    <row r="723" spans="2:51" s="14" customFormat="1" ht="12">
      <c r="B723" s="148"/>
      <c r="C723" s="278"/>
      <c r="D723" s="273" t="s">
        <v>139</v>
      </c>
      <c r="E723" s="279" t="s">
        <v>3</v>
      </c>
      <c r="F723" s="280" t="s">
        <v>664</v>
      </c>
      <c r="G723" s="278"/>
      <c r="H723" s="281">
        <v>34</v>
      </c>
      <c r="I723" s="258"/>
      <c r="J723" s="278"/>
      <c r="K723" s="278"/>
      <c r="L723" s="148"/>
      <c r="M723" s="150"/>
      <c r="N723" s="151"/>
      <c r="O723" s="151"/>
      <c r="P723" s="151"/>
      <c r="Q723" s="151"/>
      <c r="R723" s="151"/>
      <c r="S723" s="151"/>
      <c r="T723" s="152"/>
      <c r="AT723" s="149" t="s">
        <v>139</v>
      </c>
      <c r="AU723" s="149" t="s">
        <v>83</v>
      </c>
      <c r="AV723" s="14" t="s">
        <v>83</v>
      </c>
      <c r="AW723" s="14" t="s">
        <v>31</v>
      </c>
      <c r="AX723" s="14" t="s">
        <v>77</v>
      </c>
      <c r="AY723" s="149" t="s">
        <v>128</v>
      </c>
    </row>
    <row r="724" spans="1:65" s="2" customFormat="1" ht="21.75" customHeight="1">
      <c r="A724" s="30"/>
      <c r="B724" s="133"/>
      <c r="C724" s="268" t="s">
        <v>705</v>
      </c>
      <c r="D724" s="268" t="s">
        <v>130</v>
      </c>
      <c r="E724" s="269" t="s">
        <v>706</v>
      </c>
      <c r="F724" s="270" t="s">
        <v>707</v>
      </c>
      <c r="G724" s="271" t="s">
        <v>177</v>
      </c>
      <c r="H724" s="272">
        <v>21</v>
      </c>
      <c r="I724" s="296"/>
      <c r="J724" s="294">
        <f>ROUND(I724*H724,2)</f>
        <v>0</v>
      </c>
      <c r="K724" s="270" t="s">
        <v>134</v>
      </c>
      <c r="L724" s="31"/>
      <c r="M724" s="135" t="s">
        <v>3</v>
      </c>
      <c r="N724" s="136" t="s">
        <v>44</v>
      </c>
      <c r="O724" s="137">
        <v>0.39</v>
      </c>
      <c r="P724" s="137">
        <f>O724*H724</f>
        <v>8.19</v>
      </c>
      <c r="Q724" s="137">
        <v>0</v>
      </c>
      <c r="R724" s="137">
        <f>Q724*H724</f>
        <v>0</v>
      </c>
      <c r="S724" s="137">
        <v>0.089</v>
      </c>
      <c r="T724" s="138">
        <f>S724*H724</f>
        <v>1.869</v>
      </c>
      <c r="U724" s="30"/>
      <c r="V724" s="30"/>
      <c r="W724" s="30"/>
      <c r="X724" s="30"/>
      <c r="Y724" s="30"/>
      <c r="Z724" s="30"/>
      <c r="AA724" s="30"/>
      <c r="AB724" s="30"/>
      <c r="AC724" s="30"/>
      <c r="AD724" s="30"/>
      <c r="AE724" s="30"/>
      <c r="AR724" s="139" t="s">
        <v>135</v>
      </c>
      <c r="AT724" s="139" t="s">
        <v>130</v>
      </c>
      <c r="AU724" s="139" t="s">
        <v>83</v>
      </c>
      <c r="AY724" s="18" t="s">
        <v>128</v>
      </c>
      <c r="BE724" s="140">
        <f>IF(N724="základní",J724,0)</f>
        <v>0</v>
      </c>
      <c r="BF724" s="140">
        <f>IF(N724="snížená",J724,0)</f>
        <v>0</v>
      </c>
      <c r="BG724" s="140">
        <f>IF(N724="zákl. přenesená",J724,0)</f>
        <v>0</v>
      </c>
      <c r="BH724" s="140">
        <f>IF(N724="sníž. přenesená",J724,0)</f>
        <v>0</v>
      </c>
      <c r="BI724" s="140">
        <f>IF(N724="nulová",J724,0)</f>
        <v>0</v>
      </c>
      <c r="BJ724" s="18" t="s">
        <v>135</v>
      </c>
      <c r="BK724" s="140">
        <f>ROUND(I724*H724,2)</f>
        <v>0</v>
      </c>
      <c r="BL724" s="18" t="s">
        <v>135</v>
      </c>
      <c r="BM724" s="139" t="s">
        <v>708</v>
      </c>
    </row>
    <row r="725" spans="1:47" s="2" customFormat="1" ht="29.25">
      <c r="A725" s="30"/>
      <c r="B725" s="31"/>
      <c r="C725" s="263"/>
      <c r="D725" s="273" t="s">
        <v>137</v>
      </c>
      <c r="E725" s="263"/>
      <c r="F725" s="274" t="s">
        <v>704</v>
      </c>
      <c r="G725" s="263"/>
      <c r="H725" s="263"/>
      <c r="I725" s="256"/>
      <c r="J725" s="263"/>
      <c r="K725" s="263"/>
      <c r="L725" s="31"/>
      <c r="M725" s="141"/>
      <c r="N725" s="142"/>
      <c r="O725" s="51"/>
      <c r="P725" s="51"/>
      <c r="Q725" s="51"/>
      <c r="R725" s="51"/>
      <c r="S725" s="51"/>
      <c r="T725" s="52"/>
      <c r="U725" s="30"/>
      <c r="V725" s="30"/>
      <c r="W725" s="30"/>
      <c r="X725" s="30"/>
      <c r="Y725" s="30"/>
      <c r="Z725" s="30"/>
      <c r="AA725" s="30"/>
      <c r="AB725" s="30"/>
      <c r="AC725" s="30"/>
      <c r="AD725" s="30"/>
      <c r="AE725" s="30"/>
      <c r="AT725" s="18" t="s">
        <v>137</v>
      </c>
      <c r="AU725" s="18" t="s">
        <v>83</v>
      </c>
    </row>
    <row r="726" spans="1:65" s="2" customFormat="1" ht="16.5" customHeight="1">
      <c r="A726" s="30"/>
      <c r="B726" s="133"/>
      <c r="C726" s="268" t="s">
        <v>709</v>
      </c>
      <c r="D726" s="268" t="s">
        <v>130</v>
      </c>
      <c r="E726" s="269" t="s">
        <v>710</v>
      </c>
      <c r="F726" s="270" t="s">
        <v>711</v>
      </c>
      <c r="G726" s="271" t="s">
        <v>177</v>
      </c>
      <c r="H726" s="272">
        <v>36.629</v>
      </c>
      <c r="I726" s="296"/>
      <c r="J726" s="294">
        <f>ROUND(I726*H726,2)</f>
        <v>0</v>
      </c>
      <c r="K726" s="270" t="s">
        <v>134</v>
      </c>
      <c r="L726" s="31"/>
      <c r="M726" s="135" t="s">
        <v>3</v>
      </c>
      <c r="N726" s="136" t="s">
        <v>44</v>
      </c>
      <c r="O726" s="137">
        <v>1.25</v>
      </c>
      <c r="P726" s="137">
        <f>O726*H726</f>
        <v>45.786249999999995</v>
      </c>
      <c r="Q726" s="137">
        <v>0.03885</v>
      </c>
      <c r="R726" s="137">
        <f>Q726*H726</f>
        <v>1.42303665</v>
      </c>
      <c r="S726" s="137">
        <v>0</v>
      </c>
      <c r="T726" s="138">
        <f>S726*H726</f>
        <v>0</v>
      </c>
      <c r="U726" s="30"/>
      <c r="V726" s="30"/>
      <c r="W726" s="30"/>
      <c r="X726" s="30"/>
      <c r="Y726" s="30"/>
      <c r="Z726" s="30"/>
      <c r="AA726" s="30"/>
      <c r="AB726" s="30"/>
      <c r="AC726" s="30"/>
      <c r="AD726" s="30"/>
      <c r="AE726" s="30"/>
      <c r="AR726" s="139" t="s">
        <v>135</v>
      </c>
      <c r="AT726" s="139" t="s">
        <v>130</v>
      </c>
      <c r="AU726" s="139" t="s">
        <v>83</v>
      </c>
      <c r="AY726" s="18" t="s">
        <v>128</v>
      </c>
      <c r="BE726" s="140">
        <f>IF(N726="základní",J726,0)</f>
        <v>0</v>
      </c>
      <c r="BF726" s="140">
        <f>IF(N726="snížená",J726,0)</f>
        <v>0</v>
      </c>
      <c r="BG726" s="140">
        <f>IF(N726="zákl. přenesená",J726,0)</f>
        <v>0</v>
      </c>
      <c r="BH726" s="140">
        <f>IF(N726="sníž. přenesená",J726,0)</f>
        <v>0</v>
      </c>
      <c r="BI726" s="140">
        <f>IF(N726="nulová",J726,0)</f>
        <v>0</v>
      </c>
      <c r="BJ726" s="18" t="s">
        <v>135</v>
      </c>
      <c r="BK726" s="140">
        <f>ROUND(I726*H726,2)</f>
        <v>0</v>
      </c>
      <c r="BL726" s="18" t="s">
        <v>135</v>
      </c>
      <c r="BM726" s="139" t="s">
        <v>712</v>
      </c>
    </row>
    <row r="727" spans="1:47" s="2" customFormat="1" ht="107.25">
      <c r="A727" s="30"/>
      <c r="B727" s="31"/>
      <c r="C727" s="263"/>
      <c r="D727" s="273" t="s">
        <v>137</v>
      </c>
      <c r="E727" s="263"/>
      <c r="F727" s="274" t="s">
        <v>713</v>
      </c>
      <c r="G727" s="263"/>
      <c r="H727" s="263"/>
      <c r="I727" s="256"/>
      <c r="J727" s="263"/>
      <c r="K727" s="263"/>
      <c r="L727" s="31"/>
      <c r="M727" s="141"/>
      <c r="N727" s="142"/>
      <c r="O727" s="51"/>
      <c r="P727" s="51"/>
      <c r="Q727" s="51"/>
      <c r="R727" s="51"/>
      <c r="S727" s="51"/>
      <c r="T727" s="52"/>
      <c r="U727" s="30"/>
      <c r="V727" s="30"/>
      <c r="W727" s="30"/>
      <c r="X727" s="30"/>
      <c r="Y727" s="30"/>
      <c r="Z727" s="30"/>
      <c r="AA727" s="30"/>
      <c r="AB727" s="30"/>
      <c r="AC727" s="30"/>
      <c r="AD727" s="30"/>
      <c r="AE727" s="30"/>
      <c r="AT727" s="18" t="s">
        <v>137</v>
      </c>
      <c r="AU727" s="18" t="s">
        <v>83</v>
      </c>
    </row>
    <row r="728" spans="2:51" s="14" customFormat="1" ht="12">
      <c r="B728" s="148"/>
      <c r="C728" s="278"/>
      <c r="D728" s="273" t="s">
        <v>139</v>
      </c>
      <c r="E728" s="279" t="s">
        <v>3</v>
      </c>
      <c r="F728" s="280" t="s">
        <v>714</v>
      </c>
      <c r="G728" s="278"/>
      <c r="H728" s="281">
        <v>36.629</v>
      </c>
      <c r="I728" s="258"/>
      <c r="J728" s="278"/>
      <c r="K728" s="278"/>
      <c r="L728" s="148"/>
      <c r="M728" s="150"/>
      <c r="N728" s="151"/>
      <c r="O728" s="151"/>
      <c r="P728" s="151"/>
      <c r="Q728" s="151"/>
      <c r="R728" s="151"/>
      <c r="S728" s="151"/>
      <c r="T728" s="152"/>
      <c r="AT728" s="149" t="s">
        <v>139</v>
      </c>
      <c r="AU728" s="149" t="s">
        <v>83</v>
      </c>
      <c r="AV728" s="14" t="s">
        <v>83</v>
      </c>
      <c r="AW728" s="14" t="s">
        <v>31</v>
      </c>
      <c r="AX728" s="14" t="s">
        <v>77</v>
      </c>
      <c r="AY728" s="149" t="s">
        <v>128</v>
      </c>
    </row>
    <row r="729" spans="2:63" s="12" customFormat="1" ht="22.9" customHeight="1">
      <c r="B729" s="125"/>
      <c r="C729" s="264"/>
      <c r="D729" s="265" t="s">
        <v>69</v>
      </c>
      <c r="E729" s="267" t="s">
        <v>715</v>
      </c>
      <c r="F729" s="267" t="s">
        <v>716</v>
      </c>
      <c r="G729" s="264"/>
      <c r="H729" s="264"/>
      <c r="I729" s="260"/>
      <c r="J729" s="293">
        <f>BK729</f>
        <v>0</v>
      </c>
      <c r="K729" s="264"/>
      <c r="L729" s="125"/>
      <c r="M729" s="127"/>
      <c r="N729" s="128"/>
      <c r="O729" s="128"/>
      <c r="P729" s="129">
        <f>SUM(P730:P738)</f>
        <v>120.54876800000002</v>
      </c>
      <c r="Q729" s="128"/>
      <c r="R729" s="129">
        <f>SUM(R730:R738)</f>
        <v>0</v>
      </c>
      <c r="S729" s="128"/>
      <c r="T729" s="130">
        <f>SUM(T730:T738)</f>
        <v>0</v>
      </c>
      <c r="AR729" s="126" t="s">
        <v>77</v>
      </c>
      <c r="AT729" s="131" t="s">
        <v>69</v>
      </c>
      <c r="AU729" s="131" t="s">
        <v>77</v>
      </c>
      <c r="AY729" s="126" t="s">
        <v>128</v>
      </c>
      <c r="BK729" s="132">
        <f>SUM(BK730:BK738)</f>
        <v>0</v>
      </c>
    </row>
    <row r="730" spans="1:65" s="2" customFormat="1" ht="21.75" customHeight="1">
      <c r="A730" s="30"/>
      <c r="B730" s="133"/>
      <c r="C730" s="268" t="s">
        <v>717</v>
      </c>
      <c r="D730" s="268" t="s">
        <v>130</v>
      </c>
      <c r="E730" s="269" t="s">
        <v>718</v>
      </c>
      <c r="F730" s="270" t="s">
        <v>719</v>
      </c>
      <c r="G730" s="271" t="s">
        <v>164</v>
      </c>
      <c r="H730" s="272">
        <v>66.272</v>
      </c>
      <c r="I730" s="296"/>
      <c r="J730" s="294">
        <f>ROUND(I730*H730,2)</f>
        <v>0</v>
      </c>
      <c r="K730" s="270" t="s">
        <v>134</v>
      </c>
      <c r="L730" s="31"/>
      <c r="M730" s="135" t="s">
        <v>3</v>
      </c>
      <c r="N730" s="136" t="s">
        <v>44</v>
      </c>
      <c r="O730" s="137">
        <v>1.58</v>
      </c>
      <c r="P730" s="137">
        <f>O730*H730</f>
        <v>104.70976000000002</v>
      </c>
      <c r="Q730" s="137">
        <v>0</v>
      </c>
      <c r="R730" s="137">
        <f>Q730*H730</f>
        <v>0</v>
      </c>
      <c r="S730" s="137">
        <v>0</v>
      </c>
      <c r="T730" s="138">
        <f>S730*H730</f>
        <v>0</v>
      </c>
      <c r="U730" s="30"/>
      <c r="V730" s="30"/>
      <c r="W730" s="30"/>
      <c r="X730" s="30"/>
      <c r="Y730" s="30"/>
      <c r="Z730" s="30"/>
      <c r="AA730" s="30"/>
      <c r="AB730" s="30"/>
      <c r="AC730" s="30"/>
      <c r="AD730" s="30"/>
      <c r="AE730" s="30"/>
      <c r="AR730" s="139" t="s">
        <v>135</v>
      </c>
      <c r="AT730" s="139" t="s">
        <v>130</v>
      </c>
      <c r="AU730" s="139" t="s">
        <v>83</v>
      </c>
      <c r="AY730" s="18" t="s">
        <v>128</v>
      </c>
      <c r="BE730" s="140">
        <f>IF(N730="základní",J730,0)</f>
        <v>0</v>
      </c>
      <c r="BF730" s="140">
        <f>IF(N730="snížená",J730,0)</f>
        <v>0</v>
      </c>
      <c r="BG730" s="140">
        <f>IF(N730="zákl. přenesená",J730,0)</f>
        <v>0</v>
      </c>
      <c r="BH730" s="140">
        <f>IF(N730="sníž. přenesená",J730,0)</f>
        <v>0</v>
      </c>
      <c r="BI730" s="140">
        <f>IF(N730="nulová",J730,0)</f>
        <v>0</v>
      </c>
      <c r="BJ730" s="18" t="s">
        <v>135</v>
      </c>
      <c r="BK730" s="140">
        <f>ROUND(I730*H730,2)</f>
        <v>0</v>
      </c>
      <c r="BL730" s="18" t="s">
        <v>135</v>
      </c>
      <c r="BM730" s="139" t="s">
        <v>720</v>
      </c>
    </row>
    <row r="731" spans="1:47" s="2" customFormat="1" ht="107.25">
      <c r="A731" s="30"/>
      <c r="B731" s="31"/>
      <c r="C731" s="263"/>
      <c r="D731" s="273" t="s">
        <v>137</v>
      </c>
      <c r="E731" s="263"/>
      <c r="F731" s="274" t="s">
        <v>721</v>
      </c>
      <c r="G731" s="263"/>
      <c r="H731" s="263"/>
      <c r="I731" s="256"/>
      <c r="J731" s="263"/>
      <c r="K731" s="263"/>
      <c r="L731" s="31"/>
      <c r="M731" s="141"/>
      <c r="N731" s="142"/>
      <c r="O731" s="51"/>
      <c r="P731" s="51"/>
      <c r="Q731" s="51"/>
      <c r="R731" s="51"/>
      <c r="S731" s="51"/>
      <c r="T731" s="52"/>
      <c r="U731" s="30"/>
      <c r="V731" s="30"/>
      <c r="W731" s="30"/>
      <c r="X731" s="30"/>
      <c r="Y731" s="30"/>
      <c r="Z731" s="30"/>
      <c r="AA731" s="30"/>
      <c r="AB731" s="30"/>
      <c r="AC731" s="30"/>
      <c r="AD731" s="30"/>
      <c r="AE731" s="30"/>
      <c r="AT731" s="18" t="s">
        <v>137</v>
      </c>
      <c r="AU731" s="18" t="s">
        <v>83</v>
      </c>
    </row>
    <row r="732" spans="1:65" s="2" customFormat="1" ht="16.5" customHeight="1">
      <c r="A732" s="30"/>
      <c r="B732" s="133"/>
      <c r="C732" s="268" t="s">
        <v>722</v>
      </c>
      <c r="D732" s="268" t="s">
        <v>130</v>
      </c>
      <c r="E732" s="269" t="s">
        <v>723</v>
      </c>
      <c r="F732" s="270" t="s">
        <v>724</v>
      </c>
      <c r="G732" s="271" t="s">
        <v>164</v>
      </c>
      <c r="H732" s="272">
        <v>66.272</v>
      </c>
      <c r="I732" s="296"/>
      <c r="J732" s="294">
        <f>ROUND(I732*H732,2)</f>
        <v>0</v>
      </c>
      <c r="K732" s="270" t="s">
        <v>134</v>
      </c>
      <c r="L732" s="31"/>
      <c r="M732" s="135" t="s">
        <v>3</v>
      </c>
      <c r="N732" s="136" t="s">
        <v>44</v>
      </c>
      <c r="O732" s="137">
        <v>0.125</v>
      </c>
      <c r="P732" s="137">
        <f>O732*H732</f>
        <v>8.284</v>
      </c>
      <c r="Q732" s="137">
        <v>0</v>
      </c>
      <c r="R732" s="137">
        <f>Q732*H732</f>
        <v>0</v>
      </c>
      <c r="S732" s="137">
        <v>0</v>
      </c>
      <c r="T732" s="138">
        <f>S732*H732</f>
        <v>0</v>
      </c>
      <c r="U732" s="30"/>
      <c r="V732" s="30"/>
      <c r="W732" s="30"/>
      <c r="X732" s="30"/>
      <c r="Y732" s="30"/>
      <c r="Z732" s="30"/>
      <c r="AA732" s="30"/>
      <c r="AB732" s="30"/>
      <c r="AC732" s="30"/>
      <c r="AD732" s="30"/>
      <c r="AE732" s="30"/>
      <c r="AR732" s="139" t="s">
        <v>135</v>
      </c>
      <c r="AT732" s="139" t="s">
        <v>130</v>
      </c>
      <c r="AU732" s="139" t="s">
        <v>83</v>
      </c>
      <c r="AY732" s="18" t="s">
        <v>128</v>
      </c>
      <c r="BE732" s="140">
        <f>IF(N732="základní",J732,0)</f>
        <v>0</v>
      </c>
      <c r="BF732" s="140">
        <f>IF(N732="snížená",J732,0)</f>
        <v>0</v>
      </c>
      <c r="BG732" s="140">
        <f>IF(N732="zákl. přenesená",J732,0)</f>
        <v>0</v>
      </c>
      <c r="BH732" s="140">
        <f>IF(N732="sníž. přenesená",J732,0)</f>
        <v>0</v>
      </c>
      <c r="BI732" s="140">
        <f>IF(N732="nulová",J732,0)</f>
        <v>0</v>
      </c>
      <c r="BJ732" s="18" t="s">
        <v>135</v>
      </c>
      <c r="BK732" s="140">
        <f>ROUND(I732*H732,2)</f>
        <v>0</v>
      </c>
      <c r="BL732" s="18" t="s">
        <v>135</v>
      </c>
      <c r="BM732" s="139" t="s">
        <v>725</v>
      </c>
    </row>
    <row r="733" spans="1:47" s="2" customFormat="1" ht="58.5">
      <c r="A733" s="30"/>
      <c r="B733" s="31"/>
      <c r="C733" s="263"/>
      <c r="D733" s="273" t="s">
        <v>137</v>
      </c>
      <c r="E733" s="263"/>
      <c r="F733" s="274" t="s">
        <v>726</v>
      </c>
      <c r="G733" s="263"/>
      <c r="H733" s="263"/>
      <c r="I733" s="256"/>
      <c r="J733" s="263"/>
      <c r="K733" s="263"/>
      <c r="L733" s="31"/>
      <c r="M733" s="141"/>
      <c r="N733" s="142"/>
      <c r="O733" s="51"/>
      <c r="P733" s="51"/>
      <c r="Q733" s="51"/>
      <c r="R733" s="51"/>
      <c r="S733" s="51"/>
      <c r="T733" s="52"/>
      <c r="U733" s="30"/>
      <c r="V733" s="30"/>
      <c r="W733" s="30"/>
      <c r="X733" s="30"/>
      <c r="Y733" s="30"/>
      <c r="Z733" s="30"/>
      <c r="AA733" s="30"/>
      <c r="AB733" s="30"/>
      <c r="AC733" s="30"/>
      <c r="AD733" s="30"/>
      <c r="AE733" s="30"/>
      <c r="AT733" s="18" t="s">
        <v>137</v>
      </c>
      <c r="AU733" s="18" t="s">
        <v>83</v>
      </c>
    </row>
    <row r="734" spans="1:65" s="2" customFormat="1" ht="21.75" customHeight="1">
      <c r="A734" s="30"/>
      <c r="B734" s="133"/>
      <c r="C734" s="268" t="s">
        <v>727</v>
      </c>
      <c r="D734" s="268" t="s">
        <v>130</v>
      </c>
      <c r="E734" s="269" t="s">
        <v>728</v>
      </c>
      <c r="F734" s="270" t="s">
        <v>729</v>
      </c>
      <c r="G734" s="271" t="s">
        <v>164</v>
      </c>
      <c r="H734" s="272">
        <v>1259.168</v>
      </c>
      <c r="I734" s="296"/>
      <c r="J734" s="294">
        <f>ROUND(I734*H734,2)</f>
        <v>0</v>
      </c>
      <c r="K734" s="270" t="s">
        <v>134</v>
      </c>
      <c r="L734" s="31"/>
      <c r="M734" s="135" t="s">
        <v>3</v>
      </c>
      <c r="N734" s="136" t="s">
        <v>44</v>
      </c>
      <c r="O734" s="137">
        <v>0.006</v>
      </c>
      <c r="P734" s="137">
        <f>O734*H734</f>
        <v>7.555008</v>
      </c>
      <c r="Q734" s="137">
        <v>0</v>
      </c>
      <c r="R734" s="137">
        <f>Q734*H734</f>
        <v>0</v>
      </c>
      <c r="S734" s="137">
        <v>0</v>
      </c>
      <c r="T734" s="138">
        <f>S734*H734</f>
        <v>0</v>
      </c>
      <c r="U734" s="30"/>
      <c r="V734" s="30"/>
      <c r="W734" s="30"/>
      <c r="X734" s="30"/>
      <c r="Y734" s="30"/>
      <c r="Z734" s="30"/>
      <c r="AA734" s="30"/>
      <c r="AB734" s="30"/>
      <c r="AC734" s="30"/>
      <c r="AD734" s="30"/>
      <c r="AE734" s="30"/>
      <c r="AR734" s="139" t="s">
        <v>135</v>
      </c>
      <c r="AT734" s="139" t="s">
        <v>130</v>
      </c>
      <c r="AU734" s="139" t="s">
        <v>83</v>
      </c>
      <c r="AY734" s="18" t="s">
        <v>128</v>
      </c>
      <c r="BE734" s="140">
        <f>IF(N734="základní",J734,0)</f>
        <v>0</v>
      </c>
      <c r="BF734" s="140">
        <f>IF(N734="snížená",J734,0)</f>
        <v>0</v>
      </c>
      <c r="BG734" s="140">
        <f>IF(N734="zákl. přenesená",J734,0)</f>
        <v>0</v>
      </c>
      <c r="BH734" s="140">
        <f>IF(N734="sníž. přenesená",J734,0)</f>
        <v>0</v>
      </c>
      <c r="BI734" s="140">
        <f>IF(N734="nulová",J734,0)</f>
        <v>0</v>
      </c>
      <c r="BJ734" s="18" t="s">
        <v>135</v>
      </c>
      <c r="BK734" s="140">
        <f>ROUND(I734*H734,2)</f>
        <v>0</v>
      </c>
      <c r="BL734" s="18" t="s">
        <v>135</v>
      </c>
      <c r="BM734" s="139" t="s">
        <v>730</v>
      </c>
    </row>
    <row r="735" spans="1:47" s="2" customFormat="1" ht="58.5">
      <c r="A735" s="30"/>
      <c r="B735" s="31"/>
      <c r="C735" s="263"/>
      <c r="D735" s="273" t="s">
        <v>137</v>
      </c>
      <c r="E735" s="263"/>
      <c r="F735" s="274" t="s">
        <v>726</v>
      </c>
      <c r="G735" s="263"/>
      <c r="H735" s="263"/>
      <c r="I735" s="256"/>
      <c r="J735" s="263"/>
      <c r="K735" s="263"/>
      <c r="L735" s="31"/>
      <c r="M735" s="141"/>
      <c r="N735" s="142"/>
      <c r="O735" s="51"/>
      <c r="P735" s="51"/>
      <c r="Q735" s="51"/>
      <c r="R735" s="51"/>
      <c r="S735" s="51"/>
      <c r="T735" s="52"/>
      <c r="U735" s="30"/>
      <c r="V735" s="30"/>
      <c r="W735" s="30"/>
      <c r="X735" s="30"/>
      <c r="Y735" s="30"/>
      <c r="Z735" s="30"/>
      <c r="AA735" s="30"/>
      <c r="AB735" s="30"/>
      <c r="AC735" s="30"/>
      <c r="AD735" s="30"/>
      <c r="AE735" s="30"/>
      <c r="AT735" s="18" t="s">
        <v>137</v>
      </c>
      <c r="AU735" s="18" t="s">
        <v>83</v>
      </c>
    </row>
    <row r="736" spans="2:51" s="14" customFormat="1" ht="12">
      <c r="B736" s="148"/>
      <c r="C736" s="278"/>
      <c r="D736" s="273" t="s">
        <v>139</v>
      </c>
      <c r="E736" s="279" t="s">
        <v>3</v>
      </c>
      <c r="F736" s="280" t="s">
        <v>731</v>
      </c>
      <c r="G736" s="278"/>
      <c r="H736" s="281">
        <v>1259.168</v>
      </c>
      <c r="I736" s="258"/>
      <c r="J736" s="278"/>
      <c r="K736" s="278"/>
      <c r="L736" s="148"/>
      <c r="M736" s="150"/>
      <c r="N736" s="151"/>
      <c r="O736" s="151"/>
      <c r="P736" s="151"/>
      <c r="Q736" s="151"/>
      <c r="R736" s="151"/>
      <c r="S736" s="151"/>
      <c r="T736" s="152"/>
      <c r="AT736" s="149" t="s">
        <v>139</v>
      </c>
      <c r="AU736" s="149" t="s">
        <v>83</v>
      </c>
      <c r="AV736" s="14" t="s">
        <v>83</v>
      </c>
      <c r="AW736" s="14" t="s">
        <v>31</v>
      </c>
      <c r="AX736" s="14" t="s">
        <v>77</v>
      </c>
      <c r="AY736" s="149" t="s">
        <v>128</v>
      </c>
    </row>
    <row r="737" spans="1:65" s="2" customFormat="1" ht="21.75" customHeight="1">
      <c r="A737" s="30"/>
      <c r="B737" s="133"/>
      <c r="C737" s="268" t="s">
        <v>732</v>
      </c>
      <c r="D737" s="268" t="s">
        <v>130</v>
      </c>
      <c r="E737" s="269" t="s">
        <v>733</v>
      </c>
      <c r="F737" s="270" t="s">
        <v>734</v>
      </c>
      <c r="G737" s="271" t="s">
        <v>164</v>
      </c>
      <c r="H737" s="272">
        <v>66.272</v>
      </c>
      <c r="I737" s="296"/>
      <c r="J737" s="294">
        <f>ROUND(I737*H737,2)</f>
        <v>0</v>
      </c>
      <c r="K737" s="270" t="s">
        <v>134</v>
      </c>
      <c r="L737" s="31"/>
      <c r="M737" s="135" t="s">
        <v>3</v>
      </c>
      <c r="N737" s="136" t="s">
        <v>44</v>
      </c>
      <c r="O737" s="137">
        <v>0</v>
      </c>
      <c r="P737" s="137">
        <f>O737*H737</f>
        <v>0</v>
      </c>
      <c r="Q737" s="137">
        <v>0</v>
      </c>
      <c r="R737" s="137">
        <f>Q737*H737</f>
        <v>0</v>
      </c>
      <c r="S737" s="137">
        <v>0</v>
      </c>
      <c r="T737" s="138">
        <f>S737*H737</f>
        <v>0</v>
      </c>
      <c r="U737" s="30"/>
      <c r="V737" s="30"/>
      <c r="W737" s="30"/>
      <c r="X737" s="30"/>
      <c r="Y737" s="30"/>
      <c r="Z737" s="30"/>
      <c r="AA737" s="30"/>
      <c r="AB737" s="30"/>
      <c r="AC737" s="30"/>
      <c r="AD737" s="30"/>
      <c r="AE737" s="30"/>
      <c r="AR737" s="139" t="s">
        <v>135</v>
      </c>
      <c r="AT737" s="139" t="s">
        <v>130</v>
      </c>
      <c r="AU737" s="139" t="s">
        <v>83</v>
      </c>
      <c r="AY737" s="18" t="s">
        <v>128</v>
      </c>
      <c r="BE737" s="140">
        <f>IF(N737="základní",J737,0)</f>
        <v>0</v>
      </c>
      <c r="BF737" s="140">
        <f>IF(N737="snížená",J737,0)</f>
        <v>0</v>
      </c>
      <c r="BG737" s="140">
        <f>IF(N737="zákl. přenesená",J737,0)</f>
        <v>0</v>
      </c>
      <c r="BH737" s="140">
        <f>IF(N737="sníž. přenesená",J737,0)</f>
        <v>0</v>
      </c>
      <c r="BI737" s="140">
        <f>IF(N737="nulová",J737,0)</f>
        <v>0</v>
      </c>
      <c r="BJ737" s="18" t="s">
        <v>135</v>
      </c>
      <c r="BK737" s="140">
        <f>ROUND(I737*H737,2)</f>
        <v>0</v>
      </c>
      <c r="BL737" s="18" t="s">
        <v>135</v>
      </c>
      <c r="BM737" s="139" t="s">
        <v>735</v>
      </c>
    </row>
    <row r="738" spans="1:47" s="2" customFormat="1" ht="58.5">
      <c r="A738" s="30"/>
      <c r="B738" s="31"/>
      <c r="C738" s="263"/>
      <c r="D738" s="273" t="s">
        <v>137</v>
      </c>
      <c r="E738" s="263"/>
      <c r="F738" s="274" t="s">
        <v>736</v>
      </c>
      <c r="G738" s="263"/>
      <c r="H738" s="263"/>
      <c r="I738" s="256"/>
      <c r="J738" s="263"/>
      <c r="K738" s="263"/>
      <c r="L738" s="31"/>
      <c r="M738" s="141"/>
      <c r="N738" s="142"/>
      <c r="O738" s="51"/>
      <c r="P738" s="51"/>
      <c r="Q738" s="51"/>
      <c r="R738" s="51"/>
      <c r="S738" s="51"/>
      <c r="T738" s="52"/>
      <c r="U738" s="30"/>
      <c r="V738" s="30"/>
      <c r="W738" s="30"/>
      <c r="X738" s="30"/>
      <c r="Y738" s="30"/>
      <c r="Z738" s="30"/>
      <c r="AA738" s="30"/>
      <c r="AB738" s="30"/>
      <c r="AC738" s="30"/>
      <c r="AD738" s="30"/>
      <c r="AE738" s="30"/>
      <c r="AT738" s="18" t="s">
        <v>137</v>
      </c>
      <c r="AU738" s="18" t="s">
        <v>83</v>
      </c>
    </row>
    <row r="739" spans="2:63" s="12" customFormat="1" ht="22.9" customHeight="1">
      <c r="B739" s="125"/>
      <c r="C739" s="264"/>
      <c r="D739" s="265" t="s">
        <v>69</v>
      </c>
      <c r="E739" s="267" t="s">
        <v>737</v>
      </c>
      <c r="F739" s="267" t="s">
        <v>738</v>
      </c>
      <c r="G739" s="264"/>
      <c r="H739" s="264"/>
      <c r="I739" s="260"/>
      <c r="J739" s="293">
        <f>BK739</f>
        <v>0</v>
      </c>
      <c r="K739" s="264"/>
      <c r="L739" s="125"/>
      <c r="M739" s="127"/>
      <c r="N739" s="128"/>
      <c r="O739" s="128"/>
      <c r="P739" s="129">
        <f>SUM(P740:P741)</f>
        <v>94.90509</v>
      </c>
      <c r="Q739" s="128"/>
      <c r="R739" s="129">
        <f>SUM(R740:R741)</f>
        <v>0</v>
      </c>
      <c r="S739" s="128"/>
      <c r="T739" s="130">
        <f>SUM(T740:T741)</f>
        <v>0</v>
      </c>
      <c r="AR739" s="126" t="s">
        <v>77</v>
      </c>
      <c r="AT739" s="131" t="s">
        <v>69</v>
      </c>
      <c r="AU739" s="131" t="s">
        <v>77</v>
      </c>
      <c r="AY739" s="126" t="s">
        <v>128</v>
      </c>
      <c r="BK739" s="132">
        <f>SUM(BK740:BK741)</f>
        <v>0</v>
      </c>
    </row>
    <row r="740" spans="1:65" s="2" customFormat="1" ht="21.75" customHeight="1">
      <c r="A740" s="30"/>
      <c r="B740" s="133"/>
      <c r="C740" s="268" t="s">
        <v>739</v>
      </c>
      <c r="D740" s="268" t="s">
        <v>130</v>
      </c>
      <c r="E740" s="269" t="s">
        <v>740</v>
      </c>
      <c r="F740" s="270" t="s">
        <v>741</v>
      </c>
      <c r="G740" s="271" t="s">
        <v>164</v>
      </c>
      <c r="H740" s="272">
        <v>34.065</v>
      </c>
      <c r="I740" s="296"/>
      <c r="J740" s="294">
        <f>ROUND(I740*H740,2)</f>
        <v>0</v>
      </c>
      <c r="K740" s="270" t="s">
        <v>134</v>
      </c>
      <c r="L740" s="31"/>
      <c r="M740" s="135" t="s">
        <v>3</v>
      </c>
      <c r="N740" s="136" t="s">
        <v>44</v>
      </c>
      <c r="O740" s="137">
        <v>2.786</v>
      </c>
      <c r="P740" s="137">
        <f>O740*H740</f>
        <v>94.90509</v>
      </c>
      <c r="Q740" s="137">
        <v>0</v>
      </c>
      <c r="R740" s="137">
        <f>Q740*H740</f>
        <v>0</v>
      </c>
      <c r="S740" s="137">
        <v>0</v>
      </c>
      <c r="T740" s="138">
        <f>S740*H740</f>
        <v>0</v>
      </c>
      <c r="U740" s="30"/>
      <c r="V740" s="30"/>
      <c r="W740" s="30"/>
      <c r="X740" s="30"/>
      <c r="Y740" s="30"/>
      <c r="Z740" s="30"/>
      <c r="AA740" s="30"/>
      <c r="AB740" s="30"/>
      <c r="AC740" s="30"/>
      <c r="AD740" s="30"/>
      <c r="AE740" s="30"/>
      <c r="AR740" s="139" t="s">
        <v>135</v>
      </c>
      <c r="AT740" s="139" t="s">
        <v>130</v>
      </c>
      <c r="AU740" s="139" t="s">
        <v>83</v>
      </c>
      <c r="AY740" s="18" t="s">
        <v>128</v>
      </c>
      <c r="BE740" s="140">
        <f>IF(N740="základní",J740,0)</f>
        <v>0</v>
      </c>
      <c r="BF740" s="140">
        <f>IF(N740="snížená",J740,0)</f>
        <v>0</v>
      </c>
      <c r="BG740" s="140">
        <f>IF(N740="zákl. přenesená",J740,0)</f>
        <v>0</v>
      </c>
      <c r="BH740" s="140">
        <f>IF(N740="sníž. přenesená",J740,0)</f>
        <v>0</v>
      </c>
      <c r="BI740" s="140">
        <f>IF(N740="nulová",J740,0)</f>
        <v>0</v>
      </c>
      <c r="BJ740" s="18" t="s">
        <v>135</v>
      </c>
      <c r="BK740" s="140">
        <f>ROUND(I740*H740,2)</f>
        <v>0</v>
      </c>
      <c r="BL740" s="18" t="s">
        <v>135</v>
      </c>
      <c r="BM740" s="139" t="s">
        <v>742</v>
      </c>
    </row>
    <row r="741" spans="1:47" s="2" customFormat="1" ht="58.5">
      <c r="A741" s="30"/>
      <c r="B741" s="31"/>
      <c r="C741" s="263"/>
      <c r="D741" s="273" t="s">
        <v>137</v>
      </c>
      <c r="E741" s="263"/>
      <c r="F741" s="274" t="s">
        <v>743</v>
      </c>
      <c r="G741" s="263"/>
      <c r="H741" s="263"/>
      <c r="I741" s="256"/>
      <c r="J741" s="263"/>
      <c r="K741" s="263"/>
      <c r="L741" s="31"/>
      <c r="M741" s="141"/>
      <c r="N741" s="142"/>
      <c r="O741" s="51"/>
      <c r="P741" s="51"/>
      <c r="Q741" s="51"/>
      <c r="R741" s="51"/>
      <c r="S741" s="51"/>
      <c r="T741" s="52"/>
      <c r="U741" s="30"/>
      <c r="V741" s="30"/>
      <c r="W741" s="30"/>
      <c r="X741" s="30"/>
      <c r="Y741" s="30"/>
      <c r="Z741" s="30"/>
      <c r="AA741" s="30"/>
      <c r="AB741" s="30"/>
      <c r="AC741" s="30"/>
      <c r="AD741" s="30"/>
      <c r="AE741" s="30"/>
      <c r="AT741" s="18" t="s">
        <v>137</v>
      </c>
      <c r="AU741" s="18" t="s">
        <v>83</v>
      </c>
    </row>
    <row r="742" spans="2:63" s="12" customFormat="1" ht="25.9" customHeight="1">
      <c r="B742" s="125"/>
      <c r="C742" s="264"/>
      <c r="D742" s="265" t="s">
        <v>69</v>
      </c>
      <c r="E742" s="266" t="s">
        <v>744</v>
      </c>
      <c r="F742" s="266" t="s">
        <v>745</v>
      </c>
      <c r="G742" s="264"/>
      <c r="H742" s="264"/>
      <c r="I742" s="260"/>
      <c r="J742" s="292">
        <f>BK742</f>
        <v>0</v>
      </c>
      <c r="K742" s="264"/>
      <c r="L742" s="125"/>
      <c r="M742" s="127"/>
      <c r="N742" s="128"/>
      <c r="O742" s="128"/>
      <c r="P742" s="129">
        <f>P743+P759+P767+P791+P806+P818+P934</f>
        <v>708.601112</v>
      </c>
      <c r="Q742" s="128"/>
      <c r="R742" s="129">
        <f>R743+R759+R767+R791+R806+R818+R934</f>
        <v>6.714808090000001</v>
      </c>
      <c r="S742" s="128"/>
      <c r="T742" s="130">
        <f>T743+T759+T767+T791+T806+T818+T934</f>
        <v>1.8346311999999998</v>
      </c>
      <c r="AR742" s="126" t="s">
        <v>83</v>
      </c>
      <c r="AT742" s="131" t="s">
        <v>69</v>
      </c>
      <c r="AU742" s="131" t="s">
        <v>70</v>
      </c>
      <c r="AY742" s="126" t="s">
        <v>128</v>
      </c>
      <c r="BK742" s="132">
        <f>BK743+BK759+BK767+BK791+BK806+BK818+BK934</f>
        <v>0</v>
      </c>
    </row>
    <row r="743" spans="2:63" s="12" customFormat="1" ht="22.9" customHeight="1">
      <c r="B743" s="125"/>
      <c r="C743" s="264"/>
      <c r="D743" s="265" t="s">
        <v>69</v>
      </c>
      <c r="E743" s="267" t="s">
        <v>746</v>
      </c>
      <c r="F743" s="267" t="s">
        <v>747</v>
      </c>
      <c r="G743" s="264"/>
      <c r="H743" s="264"/>
      <c r="I743" s="260"/>
      <c r="J743" s="293">
        <f>BK743</f>
        <v>0</v>
      </c>
      <c r="K743" s="264"/>
      <c r="L743" s="125"/>
      <c r="M743" s="127"/>
      <c r="N743" s="128"/>
      <c r="O743" s="128"/>
      <c r="P743" s="129">
        <f>SUM(P744:P758)</f>
        <v>50.60267</v>
      </c>
      <c r="Q743" s="128"/>
      <c r="R743" s="129">
        <f>SUM(R744:R758)</f>
        <v>3.0926262</v>
      </c>
      <c r="S743" s="128"/>
      <c r="T743" s="130">
        <f>SUM(T744:T758)</f>
        <v>0</v>
      </c>
      <c r="AR743" s="126" t="s">
        <v>83</v>
      </c>
      <c r="AT743" s="131" t="s">
        <v>69</v>
      </c>
      <c r="AU743" s="131" t="s">
        <v>77</v>
      </c>
      <c r="AY743" s="126" t="s">
        <v>128</v>
      </c>
      <c r="BK743" s="132">
        <f>SUM(BK744:BK758)</f>
        <v>0</v>
      </c>
    </row>
    <row r="744" spans="1:65" s="2" customFormat="1" ht="21.75" customHeight="1">
      <c r="A744" s="30"/>
      <c r="B744" s="133"/>
      <c r="C744" s="268" t="s">
        <v>748</v>
      </c>
      <c r="D744" s="268" t="s">
        <v>130</v>
      </c>
      <c r="E744" s="269" t="s">
        <v>749</v>
      </c>
      <c r="F744" s="270" t="s">
        <v>750</v>
      </c>
      <c r="G744" s="271" t="s">
        <v>177</v>
      </c>
      <c r="H744" s="272">
        <v>254.6</v>
      </c>
      <c r="I744" s="296"/>
      <c r="J744" s="294">
        <f>ROUND(I744*H744,2)</f>
        <v>0</v>
      </c>
      <c r="K744" s="270" t="s">
        <v>134</v>
      </c>
      <c r="L744" s="31"/>
      <c r="M744" s="135" t="s">
        <v>3</v>
      </c>
      <c r="N744" s="136" t="s">
        <v>44</v>
      </c>
      <c r="O744" s="137">
        <v>0.14</v>
      </c>
      <c r="P744" s="137">
        <f>O744*H744</f>
        <v>35.644000000000005</v>
      </c>
      <c r="Q744" s="137">
        <v>0</v>
      </c>
      <c r="R744" s="137">
        <f>Q744*H744</f>
        <v>0</v>
      </c>
      <c r="S744" s="137">
        <v>0</v>
      </c>
      <c r="T744" s="138">
        <f>S744*H744</f>
        <v>0</v>
      </c>
      <c r="U744" s="30"/>
      <c r="V744" s="30"/>
      <c r="W744" s="30"/>
      <c r="X744" s="30"/>
      <c r="Y744" s="30"/>
      <c r="Z744" s="30"/>
      <c r="AA744" s="30"/>
      <c r="AB744" s="30"/>
      <c r="AC744" s="30"/>
      <c r="AD744" s="30"/>
      <c r="AE744" s="30"/>
      <c r="AR744" s="139" t="s">
        <v>368</v>
      </c>
      <c r="AT744" s="139" t="s">
        <v>130</v>
      </c>
      <c r="AU744" s="139" t="s">
        <v>83</v>
      </c>
      <c r="AY744" s="18" t="s">
        <v>128</v>
      </c>
      <c r="BE744" s="140">
        <f>IF(N744="základní",J744,0)</f>
        <v>0</v>
      </c>
      <c r="BF744" s="140">
        <f>IF(N744="snížená",J744,0)</f>
        <v>0</v>
      </c>
      <c r="BG744" s="140">
        <f>IF(N744="zákl. přenesená",J744,0)</f>
        <v>0</v>
      </c>
      <c r="BH744" s="140">
        <f>IF(N744="sníž. přenesená",J744,0)</f>
        <v>0</v>
      </c>
      <c r="BI744" s="140">
        <f>IF(N744="nulová",J744,0)</f>
        <v>0</v>
      </c>
      <c r="BJ744" s="18" t="s">
        <v>135</v>
      </c>
      <c r="BK744" s="140">
        <f>ROUND(I744*H744,2)</f>
        <v>0</v>
      </c>
      <c r="BL744" s="18" t="s">
        <v>368</v>
      </c>
      <c r="BM744" s="139" t="s">
        <v>751</v>
      </c>
    </row>
    <row r="745" spans="1:47" s="2" customFormat="1" ht="39">
      <c r="A745" s="30"/>
      <c r="B745" s="31"/>
      <c r="C745" s="263"/>
      <c r="D745" s="273" t="s">
        <v>137</v>
      </c>
      <c r="E745" s="263"/>
      <c r="F745" s="274" t="s">
        <v>752</v>
      </c>
      <c r="G745" s="263"/>
      <c r="H745" s="263"/>
      <c r="I745" s="256"/>
      <c r="J745" s="263"/>
      <c r="K745" s="263"/>
      <c r="L745" s="31"/>
      <c r="M745" s="141"/>
      <c r="N745" s="142"/>
      <c r="O745" s="51"/>
      <c r="P745" s="51"/>
      <c r="Q745" s="51"/>
      <c r="R745" s="51"/>
      <c r="S745" s="51"/>
      <c r="T745" s="52"/>
      <c r="U745" s="30"/>
      <c r="V745" s="30"/>
      <c r="W745" s="30"/>
      <c r="X745" s="30"/>
      <c r="Y745" s="30"/>
      <c r="Z745" s="30"/>
      <c r="AA745" s="30"/>
      <c r="AB745" s="30"/>
      <c r="AC745" s="30"/>
      <c r="AD745" s="30"/>
      <c r="AE745" s="30"/>
      <c r="AT745" s="18" t="s">
        <v>137</v>
      </c>
      <c r="AU745" s="18" t="s">
        <v>83</v>
      </c>
    </row>
    <row r="746" spans="2:51" s="14" customFormat="1" ht="12">
      <c r="B746" s="148"/>
      <c r="C746" s="278"/>
      <c r="D746" s="273" t="s">
        <v>139</v>
      </c>
      <c r="E746" s="279" t="s">
        <v>3</v>
      </c>
      <c r="F746" s="280" t="s">
        <v>753</v>
      </c>
      <c r="G746" s="278"/>
      <c r="H746" s="281">
        <v>254.6</v>
      </c>
      <c r="I746" s="258"/>
      <c r="J746" s="278"/>
      <c r="K746" s="278"/>
      <c r="L746" s="148"/>
      <c r="M746" s="150"/>
      <c r="N746" s="151"/>
      <c r="O746" s="151"/>
      <c r="P746" s="151"/>
      <c r="Q746" s="151"/>
      <c r="R746" s="151"/>
      <c r="S746" s="151"/>
      <c r="T746" s="152"/>
      <c r="AT746" s="149" t="s">
        <v>139</v>
      </c>
      <c r="AU746" s="149" t="s">
        <v>83</v>
      </c>
      <c r="AV746" s="14" t="s">
        <v>83</v>
      </c>
      <c r="AW746" s="14" t="s">
        <v>31</v>
      </c>
      <c r="AX746" s="14" t="s">
        <v>77</v>
      </c>
      <c r="AY746" s="149" t="s">
        <v>128</v>
      </c>
    </row>
    <row r="747" spans="1:65" s="2" customFormat="1" ht="16.5" customHeight="1">
      <c r="A747" s="30"/>
      <c r="B747" s="133"/>
      <c r="C747" s="286" t="s">
        <v>754</v>
      </c>
      <c r="D747" s="286" t="s">
        <v>202</v>
      </c>
      <c r="E747" s="287" t="s">
        <v>755</v>
      </c>
      <c r="F747" s="288" t="s">
        <v>756</v>
      </c>
      <c r="G747" s="289" t="s">
        <v>177</v>
      </c>
      <c r="H747" s="290">
        <v>509.2</v>
      </c>
      <c r="I747" s="297"/>
      <c r="J747" s="295">
        <f>ROUND(I747*H747,2)</f>
        <v>0</v>
      </c>
      <c r="K747" s="288" t="s">
        <v>134</v>
      </c>
      <c r="L747" s="158"/>
      <c r="M747" s="159" t="s">
        <v>3</v>
      </c>
      <c r="N747" s="160" t="s">
        <v>44</v>
      </c>
      <c r="O747" s="137">
        <v>0</v>
      </c>
      <c r="P747" s="137">
        <f>O747*H747</f>
        <v>0</v>
      </c>
      <c r="Q747" s="137">
        <v>0.006</v>
      </c>
      <c r="R747" s="137">
        <f>Q747*H747</f>
        <v>3.0552</v>
      </c>
      <c r="S747" s="137">
        <v>0</v>
      </c>
      <c r="T747" s="138">
        <f>S747*H747</f>
        <v>0</v>
      </c>
      <c r="U747" s="30"/>
      <c r="V747" s="30"/>
      <c r="W747" s="30"/>
      <c r="X747" s="30"/>
      <c r="Y747" s="30"/>
      <c r="Z747" s="30"/>
      <c r="AA747" s="30"/>
      <c r="AB747" s="30"/>
      <c r="AC747" s="30"/>
      <c r="AD747" s="30"/>
      <c r="AE747" s="30"/>
      <c r="AR747" s="139" t="s">
        <v>191</v>
      </c>
      <c r="AT747" s="139" t="s">
        <v>202</v>
      </c>
      <c r="AU747" s="139" t="s">
        <v>83</v>
      </c>
      <c r="AY747" s="18" t="s">
        <v>128</v>
      </c>
      <c r="BE747" s="140">
        <f>IF(N747="základní",J747,0)</f>
        <v>0</v>
      </c>
      <c r="BF747" s="140">
        <f>IF(N747="snížená",J747,0)</f>
        <v>0</v>
      </c>
      <c r="BG747" s="140">
        <f>IF(N747="zákl. přenesená",J747,0)</f>
        <v>0</v>
      </c>
      <c r="BH747" s="140">
        <f>IF(N747="sníž. přenesená",J747,0)</f>
        <v>0</v>
      </c>
      <c r="BI747" s="140">
        <f>IF(N747="nulová",J747,0)</f>
        <v>0</v>
      </c>
      <c r="BJ747" s="18" t="s">
        <v>135</v>
      </c>
      <c r="BK747" s="140">
        <f>ROUND(I747*H747,2)</f>
        <v>0</v>
      </c>
      <c r="BL747" s="18" t="s">
        <v>368</v>
      </c>
      <c r="BM747" s="139" t="s">
        <v>757</v>
      </c>
    </row>
    <row r="748" spans="2:51" s="14" customFormat="1" ht="12">
      <c r="B748" s="148"/>
      <c r="C748" s="278"/>
      <c r="D748" s="273" t="s">
        <v>139</v>
      </c>
      <c r="E748" s="279" t="s">
        <v>3</v>
      </c>
      <c r="F748" s="280" t="s">
        <v>758</v>
      </c>
      <c r="G748" s="278"/>
      <c r="H748" s="281">
        <v>509.2</v>
      </c>
      <c r="I748" s="258"/>
      <c r="J748" s="278"/>
      <c r="K748" s="278"/>
      <c r="L748" s="148"/>
      <c r="M748" s="150"/>
      <c r="N748" s="151"/>
      <c r="O748" s="151"/>
      <c r="P748" s="151"/>
      <c r="Q748" s="151"/>
      <c r="R748" s="151"/>
      <c r="S748" s="151"/>
      <c r="T748" s="152"/>
      <c r="AT748" s="149" t="s">
        <v>139</v>
      </c>
      <c r="AU748" s="149" t="s">
        <v>83</v>
      </c>
      <c r="AV748" s="14" t="s">
        <v>83</v>
      </c>
      <c r="AW748" s="14" t="s">
        <v>31</v>
      </c>
      <c r="AX748" s="14" t="s">
        <v>77</v>
      </c>
      <c r="AY748" s="149" t="s">
        <v>128</v>
      </c>
    </row>
    <row r="749" spans="1:65" s="2" customFormat="1" ht="16.5" customHeight="1">
      <c r="A749" s="30"/>
      <c r="B749" s="133"/>
      <c r="C749" s="268" t="s">
        <v>759</v>
      </c>
      <c r="D749" s="268" t="s">
        <v>130</v>
      </c>
      <c r="E749" s="269" t="s">
        <v>760</v>
      </c>
      <c r="F749" s="270" t="s">
        <v>761</v>
      </c>
      <c r="G749" s="271" t="s">
        <v>177</v>
      </c>
      <c r="H749" s="272">
        <v>254.6</v>
      </c>
      <c r="I749" s="296"/>
      <c r="J749" s="294">
        <f>ROUND(I749*H749,2)</f>
        <v>0</v>
      </c>
      <c r="K749" s="270" t="s">
        <v>134</v>
      </c>
      <c r="L749" s="31"/>
      <c r="M749" s="135" t="s">
        <v>3</v>
      </c>
      <c r="N749" s="136" t="s">
        <v>44</v>
      </c>
      <c r="O749" s="137">
        <v>0.02</v>
      </c>
      <c r="P749" s="137">
        <f>O749*H749</f>
        <v>5.092</v>
      </c>
      <c r="Q749" s="137">
        <v>0</v>
      </c>
      <c r="R749" s="137">
        <f>Q749*H749</f>
        <v>0</v>
      </c>
      <c r="S749" s="137">
        <v>0</v>
      </c>
      <c r="T749" s="138">
        <f>S749*H749</f>
        <v>0</v>
      </c>
      <c r="U749" s="30"/>
      <c r="V749" s="30"/>
      <c r="W749" s="30"/>
      <c r="X749" s="30"/>
      <c r="Y749" s="30"/>
      <c r="Z749" s="30"/>
      <c r="AA749" s="30"/>
      <c r="AB749" s="30"/>
      <c r="AC749" s="30"/>
      <c r="AD749" s="30"/>
      <c r="AE749" s="30"/>
      <c r="AR749" s="139" t="s">
        <v>368</v>
      </c>
      <c r="AT749" s="139" t="s">
        <v>130</v>
      </c>
      <c r="AU749" s="139" t="s">
        <v>83</v>
      </c>
      <c r="AY749" s="18" t="s">
        <v>128</v>
      </c>
      <c r="BE749" s="140">
        <f>IF(N749="základní",J749,0)</f>
        <v>0</v>
      </c>
      <c r="BF749" s="140">
        <f>IF(N749="snížená",J749,0)</f>
        <v>0</v>
      </c>
      <c r="BG749" s="140">
        <f>IF(N749="zákl. přenesená",J749,0)</f>
        <v>0</v>
      </c>
      <c r="BH749" s="140">
        <f>IF(N749="sníž. přenesená",J749,0)</f>
        <v>0</v>
      </c>
      <c r="BI749" s="140">
        <f>IF(N749="nulová",J749,0)</f>
        <v>0</v>
      </c>
      <c r="BJ749" s="18" t="s">
        <v>135</v>
      </c>
      <c r="BK749" s="140">
        <f>ROUND(I749*H749,2)</f>
        <v>0</v>
      </c>
      <c r="BL749" s="18" t="s">
        <v>368</v>
      </c>
      <c r="BM749" s="139" t="s">
        <v>762</v>
      </c>
    </row>
    <row r="750" spans="1:47" s="2" customFormat="1" ht="39">
      <c r="A750" s="30"/>
      <c r="B750" s="31"/>
      <c r="C750" s="263"/>
      <c r="D750" s="273" t="s">
        <v>137</v>
      </c>
      <c r="E750" s="263"/>
      <c r="F750" s="274" t="s">
        <v>752</v>
      </c>
      <c r="G750" s="263"/>
      <c r="H750" s="263"/>
      <c r="I750" s="256"/>
      <c r="J750" s="263"/>
      <c r="K750" s="263"/>
      <c r="L750" s="31"/>
      <c r="M750" s="141"/>
      <c r="N750" s="142"/>
      <c r="O750" s="51"/>
      <c r="P750" s="51"/>
      <c r="Q750" s="51"/>
      <c r="R750" s="51"/>
      <c r="S750" s="51"/>
      <c r="T750" s="52"/>
      <c r="U750" s="30"/>
      <c r="V750" s="30"/>
      <c r="W750" s="30"/>
      <c r="X750" s="30"/>
      <c r="Y750" s="30"/>
      <c r="Z750" s="30"/>
      <c r="AA750" s="30"/>
      <c r="AB750" s="30"/>
      <c r="AC750" s="30"/>
      <c r="AD750" s="30"/>
      <c r="AE750" s="30"/>
      <c r="AT750" s="18" t="s">
        <v>137</v>
      </c>
      <c r="AU750" s="18" t="s">
        <v>83</v>
      </c>
    </row>
    <row r="751" spans="2:51" s="14" customFormat="1" ht="12">
      <c r="B751" s="148"/>
      <c r="C751" s="278"/>
      <c r="D751" s="273" t="s">
        <v>139</v>
      </c>
      <c r="E751" s="279" t="s">
        <v>3</v>
      </c>
      <c r="F751" s="280" t="s">
        <v>753</v>
      </c>
      <c r="G751" s="278"/>
      <c r="H751" s="281">
        <v>254.6</v>
      </c>
      <c r="I751" s="258"/>
      <c r="J751" s="278"/>
      <c r="K751" s="278"/>
      <c r="L751" s="148"/>
      <c r="M751" s="150"/>
      <c r="N751" s="151"/>
      <c r="O751" s="151"/>
      <c r="P751" s="151"/>
      <c r="Q751" s="151"/>
      <c r="R751" s="151"/>
      <c r="S751" s="151"/>
      <c r="T751" s="152"/>
      <c r="AT751" s="149" t="s">
        <v>139</v>
      </c>
      <c r="AU751" s="149" t="s">
        <v>83</v>
      </c>
      <c r="AV751" s="14" t="s">
        <v>83</v>
      </c>
      <c r="AW751" s="14" t="s">
        <v>31</v>
      </c>
      <c r="AX751" s="14" t="s">
        <v>70</v>
      </c>
      <c r="AY751" s="149" t="s">
        <v>128</v>
      </c>
    </row>
    <row r="752" spans="2:51" s="15" customFormat="1" ht="12">
      <c r="B752" s="153"/>
      <c r="C752" s="282"/>
      <c r="D752" s="273" t="s">
        <v>139</v>
      </c>
      <c r="E752" s="283" t="s">
        <v>3</v>
      </c>
      <c r="F752" s="284" t="s">
        <v>143</v>
      </c>
      <c r="G752" s="282"/>
      <c r="H752" s="285">
        <v>254.6</v>
      </c>
      <c r="I752" s="259"/>
      <c r="J752" s="282"/>
      <c r="K752" s="282"/>
      <c r="L752" s="153"/>
      <c r="M752" s="155"/>
      <c r="N752" s="156"/>
      <c r="O752" s="156"/>
      <c r="P752" s="156"/>
      <c r="Q752" s="156"/>
      <c r="R752" s="156"/>
      <c r="S752" s="156"/>
      <c r="T752" s="157"/>
      <c r="AT752" s="154" t="s">
        <v>139</v>
      </c>
      <c r="AU752" s="154" t="s">
        <v>83</v>
      </c>
      <c r="AV752" s="15" t="s">
        <v>135</v>
      </c>
      <c r="AW752" s="15" t="s">
        <v>31</v>
      </c>
      <c r="AX752" s="15" t="s">
        <v>77</v>
      </c>
      <c r="AY752" s="154" t="s">
        <v>128</v>
      </c>
    </row>
    <row r="753" spans="1:65" s="2" customFormat="1" ht="16.5" customHeight="1">
      <c r="A753" s="30"/>
      <c r="B753" s="133"/>
      <c r="C753" s="286" t="s">
        <v>763</v>
      </c>
      <c r="D753" s="286" t="s">
        <v>202</v>
      </c>
      <c r="E753" s="287" t="s">
        <v>764</v>
      </c>
      <c r="F753" s="288" t="s">
        <v>765</v>
      </c>
      <c r="G753" s="289" t="s">
        <v>177</v>
      </c>
      <c r="H753" s="290">
        <v>267.33</v>
      </c>
      <c r="I753" s="297"/>
      <c r="J753" s="295">
        <f>ROUND(I753*H753,2)</f>
        <v>0</v>
      </c>
      <c r="K753" s="288" t="s">
        <v>134</v>
      </c>
      <c r="L753" s="158"/>
      <c r="M753" s="159" t="s">
        <v>3</v>
      </c>
      <c r="N753" s="160" t="s">
        <v>44</v>
      </c>
      <c r="O753" s="137">
        <v>0</v>
      </c>
      <c r="P753" s="137">
        <f>O753*H753</f>
        <v>0</v>
      </c>
      <c r="Q753" s="137">
        <v>0.00014</v>
      </c>
      <c r="R753" s="137">
        <f>Q753*H753</f>
        <v>0.03742619999999999</v>
      </c>
      <c r="S753" s="137">
        <v>0</v>
      </c>
      <c r="T753" s="138">
        <f>S753*H753</f>
        <v>0</v>
      </c>
      <c r="U753" s="30"/>
      <c r="V753" s="30"/>
      <c r="W753" s="30"/>
      <c r="X753" s="30"/>
      <c r="Y753" s="30"/>
      <c r="Z753" s="30"/>
      <c r="AA753" s="30"/>
      <c r="AB753" s="30"/>
      <c r="AC753" s="30"/>
      <c r="AD753" s="30"/>
      <c r="AE753" s="30"/>
      <c r="AR753" s="139" t="s">
        <v>191</v>
      </c>
      <c r="AT753" s="139" t="s">
        <v>202</v>
      </c>
      <c r="AU753" s="139" t="s">
        <v>83</v>
      </c>
      <c r="AY753" s="18" t="s">
        <v>128</v>
      </c>
      <c r="BE753" s="140">
        <f>IF(N753="základní",J753,0)</f>
        <v>0</v>
      </c>
      <c r="BF753" s="140">
        <f>IF(N753="snížená",J753,0)</f>
        <v>0</v>
      </c>
      <c r="BG753" s="140">
        <f>IF(N753="zákl. přenesená",J753,0)</f>
        <v>0</v>
      </c>
      <c r="BH753" s="140">
        <f>IF(N753="sníž. přenesená",J753,0)</f>
        <v>0</v>
      </c>
      <c r="BI753" s="140">
        <f>IF(N753="nulová",J753,0)</f>
        <v>0</v>
      </c>
      <c r="BJ753" s="18" t="s">
        <v>135</v>
      </c>
      <c r="BK753" s="140">
        <f>ROUND(I753*H753,2)</f>
        <v>0</v>
      </c>
      <c r="BL753" s="18" t="s">
        <v>368</v>
      </c>
      <c r="BM753" s="139" t="s">
        <v>766</v>
      </c>
    </row>
    <row r="754" spans="2:51" s="14" customFormat="1" ht="12">
      <c r="B754" s="148"/>
      <c r="C754" s="278"/>
      <c r="D754" s="273" t="s">
        <v>139</v>
      </c>
      <c r="E754" s="279" t="s">
        <v>3</v>
      </c>
      <c r="F754" s="280" t="s">
        <v>767</v>
      </c>
      <c r="G754" s="278"/>
      <c r="H754" s="281">
        <v>267.33</v>
      </c>
      <c r="I754" s="258"/>
      <c r="J754" s="278"/>
      <c r="K754" s="278"/>
      <c r="L754" s="148"/>
      <c r="M754" s="150"/>
      <c r="N754" s="151"/>
      <c r="O754" s="151"/>
      <c r="P754" s="151"/>
      <c r="Q754" s="151"/>
      <c r="R754" s="151"/>
      <c r="S754" s="151"/>
      <c r="T754" s="152"/>
      <c r="AT754" s="149" t="s">
        <v>139</v>
      </c>
      <c r="AU754" s="149" t="s">
        <v>83</v>
      </c>
      <c r="AV754" s="14" t="s">
        <v>83</v>
      </c>
      <c r="AW754" s="14" t="s">
        <v>31</v>
      </c>
      <c r="AX754" s="14" t="s">
        <v>77</v>
      </c>
      <c r="AY754" s="149" t="s">
        <v>128</v>
      </c>
    </row>
    <row r="755" spans="1:65" s="2" customFormat="1" ht="21.75" customHeight="1">
      <c r="A755" s="30"/>
      <c r="B755" s="133"/>
      <c r="C755" s="268" t="s">
        <v>768</v>
      </c>
      <c r="D755" s="268" t="s">
        <v>130</v>
      </c>
      <c r="E755" s="269" t="s">
        <v>769</v>
      </c>
      <c r="F755" s="270" t="s">
        <v>770</v>
      </c>
      <c r="G755" s="271" t="s">
        <v>164</v>
      </c>
      <c r="H755" s="272">
        <v>3.093</v>
      </c>
      <c r="I755" s="296"/>
      <c r="J755" s="294">
        <f>ROUND(I755*H755,2)</f>
        <v>0</v>
      </c>
      <c r="K755" s="270" t="s">
        <v>134</v>
      </c>
      <c r="L755" s="31"/>
      <c r="M755" s="135" t="s">
        <v>3</v>
      </c>
      <c r="N755" s="136" t="s">
        <v>44</v>
      </c>
      <c r="O755" s="137">
        <v>1.74</v>
      </c>
      <c r="P755" s="137">
        <f>O755*H755</f>
        <v>5.38182</v>
      </c>
      <c r="Q755" s="137">
        <v>0</v>
      </c>
      <c r="R755" s="137">
        <f>Q755*H755</f>
        <v>0</v>
      </c>
      <c r="S755" s="137">
        <v>0</v>
      </c>
      <c r="T755" s="138">
        <f>S755*H755</f>
        <v>0</v>
      </c>
      <c r="U755" s="30"/>
      <c r="V755" s="30"/>
      <c r="W755" s="30"/>
      <c r="X755" s="30"/>
      <c r="Y755" s="30"/>
      <c r="Z755" s="30"/>
      <c r="AA755" s="30"/>
      <c r="AB755" s="30"/>
      <c r="AC755" s="30"/>
      <c r="AD755" s="30"/>
      <c r="AE755" s="30"/>
      <c r="AR755" s="139" t="s">
        <v>368</v>
      </c>
      <c r="AT755" s="139" t="s">
        <v>130</v>
      </c>
      <c r="AU755" s="139" t="s">
        <v>83</v>
      </c>
      <c r="AY755" s="18" t="s">
        <v>128</v>
      </c>
      <c r="BE755" s="140">
        <f>IF(N755="základní",J755,0)</f>
        <v>0</v>
      </c>
      <c r="BF755" s="140">
        <f>IF(N755="snížená",J755,0)</f>
        <v>0</v>
      </c>
      <c r="BG755" s="140">
        <f>IF(N755="zákl. přenesená",J755,0)</f>
        <v>0</v>
      </c>
      <c r="BH755" s="140">
        <f>IF(N755="sníž. přenesená",J755,0)</f>
        <v>0</v>
      </c>
      <c r="BI755" s="140">
        <f>IF(N755="nulová",J755,0)</f>
        <v>0</v>
      </c>
      <c r="BJ755" s="18" t="s">
        <v>135</v>
      </c>
      <c r="BK755" s="140">
        <f>ROUND(I755*H755,2)</f>
        <v>0</v>
      </c>
      <c r="BL755" s="18" t="s">
        <v>368</v>
      </c>
      <c r="BM755" s="139" t="s">
        <v>771</v>
      </c>
    </row>
    <row r="756" spans="1:47" s="2" customFormat="1" ht="78">
      <c r="A756" s="30"/>
      <c r="B756" s="31"/>
      <c r="C756" s="263"/>
      <c r="D756" s="273" t="s">
        <v>137</v>
      </c>
      <c r="E756" s="263"/>
      <c r="F756" s="274" t="s">
        <v>772</v>
      </c>
      <c r="G756" s="263"/>
      <c r="H756" s="263"/>
      <c r="I756" s="256"/>
      <c r="J756" s="263"/>
      <c r="K756" s="263"/>
      <c r="L756" s="31"/>
      <c r="M756" s="141"/>
      <c r="N756" s="142"/>
      <c r="O756" s="51"/>
      <c r="P756" s="51"/>
      <c r="Q756" s="51"/>
      <c r="R756" s="51"/>
      <c r="S756" s="51"/>
      <c r="T756" s="52"/>
      <c r="U756" s="30"/>
      <c r="V756" s="30"/>
      <c r="W756" s="30"/>
      <c r="X756" s="30"/>
      <c r="Y756" s="30"/>
      <c r="Z756" s="30"/>
      <c r="AA756" s="30"/>
      <c r="AB756" s="30"/>
      <c r="AC756" s="30"/>
      <c r="AD756" s="30"/>
      <c r="AE756" s="30"/>
      <c r="AT756" s="18" t="s">
        <v>137</v>
      </c>
      <c r="AU756" s="18" t="s">
        <v>83</v>
      </c>
    </row>
    <row r="757" spans="1:65" s="2" customFormat="1" ht="21.75" customHeight="1">
      <c r="A757" s="30"/>
      <c r="B757" s="133"/>
      <c r="C757" s="268" t="s">
        <v>773</v>
      </c>
      <c r="D757" s="268" t="s">
        <v>130</v>
      </c>
      <c r="E757" s="269" t="s">
        <v>774</v>
      </c>
      <c r="F757" s="270" t="s">
        <v>775</v>
      </c>
      <c r="G757" s="271" t="s">
        <v>164</v>
      </c>
      <c r="H757" s="272">
        <v>3.093</v>
      </c>
      <c r="I757" s="296"/>
      <c r="J757" s="294">
        <f>ROUND(I757*H757,2)</f>
        <v>0</v>
      </c>
      <c r="K757" s="270" t="s">
        <v>134</v>
      </c>
      <c r="L757" s="31"/>
      <c r="M757" s="135" t="s">
        <v>3</v>
      </c>
      <c r="N757" s="136" t="s">
        <v>44</v>
      </c>
      <c r="O757" s="137">
        <v>1.45</v>
      </c>
      <c r="P757" s="137">
        <f>O757*H757</f>
        <v>4.48485</v>
      </c>
      <c r="Q757" s="137">
        <v>0</v>
      </c>
      <c r="R757" s="137">
        <f>Q757*H757</f>
        <v>0</v>
      </c>
      <c r="S757" s="137">
        <v>0</v>
      </c>
      <c r="T757" s="138">
        <f>S757*H757</f>
        <v>0</v>
      </c>
      <c r="U757" s="30"/>
      <c r="V757" s="30"/>
      <c r="W757" s="30"/>
      <c r="X757" s="30"/>
      <c r="Y757" s="30"/>
      <c r="Z757" s="30"/>
      <c r="AA757" s="30"/>
      <c r="AB757" s="30"/>
      <c r="AC757" s="30"/>
      <c r="AD757" s="30"/>
      <c r="AE757" s="30"/>
      <c r="AR757" s="139" t="s">
        <v>368</v>
      </c>
      <c r="AT757" s="139" t="s">
        <v>130</v>
      </c>
      <c r="AU757" s="139" t="s">
        <v>83</v>
      </c>
      <c r="AY757" s="18" t="s">
        <v>128</v>
      </c>
      <c r="BE757" s="140">
        <f>IF(N757="základní",J757,0)</f>
        <v>0</v>
      </c>
      <c r="BF757" s="140">
        <f>IF(N757="snížená",J757,0)</f>
        <v>0</v>
      </c>
      <c r="BG757" s="140">
        <f>IF(N757="zákl. přenesená",J757,0)</f>
        <v>0</v>
      </c>
      <c r="BH757" s="140">
        <f>IF(N757="sníž. přenesená",J757,0)</f>
        <v>0</v>
      </c>
      <c r="BI757" s="140">
        <f>IF(N757="nulová",J757,0)</f>
        <v>0</v>
      </c>
      <c r="BJ757" s="18" t="s">
        <v>135</v>
      </c>
      <c r="BK757" s="140">
        <f>ROUND(I757*H757,2)</f>
        <v>0</v>
      </c>
      <c r="BL757" s="18" t="s">
        <v>368</v>
      </c>
      <c r="BM757" s="139" t="s">
        <v>776</v>
      </c>
    </row>
    <row r="758" spans="1:47" s="2" customFormat="1" ht="78">
      <c r="A758" s="30"/>
      <c r="B758" s="31"/>
      <c r="C758" s="263"/>
      <c r="D758" s="273" t="s">
        <v>137</v>
      </c>
      <c r="E758" s="263"/>
      <c r="F758" s="274" t="s">
        <v>772</v>
      </c>
      <c r="G758" s="263"/>
      <c r="H758" s="263"/>
      <c r="I758" s="256"/>
      <c r="J758" s="263"/>
      <c r="K758" s="263"/>
      <c r="L758" s="31"/>
      <c r="M758" s="141"/>
      <c r="N758" s="142"/>
      <c r="O758" s="51"/>
      <c r="P758" s="51"/>
      <c r="Q758" s="51"/>
      <c r="R758" s="51"/>
      <c r="S758" s="51"/>
      <c r="T758" s="52"/>
      <c r="U758" s="30"/>
      <c r="V758" s="30"/>
      <c r="W758" s="30"/>
      <c r="X758" s="30"/>
      <c r="Y758" s="30"/>
      <c r="Z758" s="30"/>
      <c r="AA758" s="30"/>
      <c r="AB758" s="30"/>
      <c r="AC758" s="30"/>
      <c r="AD758" s="30"/>
      <c r="AE758" s="30"/>
      <c r="AT758" s="18" t="s">
        <v>137</v>
      </c>
      <c r="AU758" s="18" t="s">
        <v>83</v>
      </c>
    </row>
    <row r="759" spans="2:63" s="12" customFormat="1" ht="22.9" customHeight="1">
      <c r="B759" s="125"/>
      <c r="C759" s="264"/>
      <c r="D759" s="265" t="s">
        <v>69</v>
      </c>
      <c r="E759" s="267" t="s">
        <v>777</v>
      </c>
      <c r="F759" s="267" t="s">
        <v>778</v>
      </c>
      <c r="G759" s="264"/>
      <c r="H759" s="264"/>
      <c r="I759" s="260"/>
      <c r="J759" s="293">
        <f>BK759</f>
        <v>0</v>
      </c>
      <c r="K759" s="264"/>
      <c r="L759" s="125"/>
      <c r="M759" s="127"/>
      <c r="N759" s="128"/>
      <c r="O759" s="128"/>
      <c r="P759" s="129">
        <f>SUM(P760:P766)</f>
        <v>4.69271</v>
      </c>
      <c r="Q759" s="128"/>
      <c r="R759" s="129">
        <f>SUM(R760:R766)</f>
        <v>0.006</v>
      </c>
      <c r="S759" s="128"/>
      <c r="T759" s="130">
        <f>SUM(T760:T766)</f>
        <v>0.08452</v>
      </c>
      <c r="AR759" s="126" t="s">
        <v>83</v>
      </c>
      <c r="AT759" s="131" t="s">
        <v>69</v>
      </c>
      <c r="AU759" s="131" t="s">
        <v>77</v>
      </c>
      <c r="AY759" s="126" t="s">
        <v>128</v>
      </c>
      <c r="BK759" s="132">
        <f>SUM(BK760:BK766)</f>
        <v>0</v>
      </c>
    </row>
    <row r="760" spans="1:65" s="2" customFormat="1" ht="16.5" customHeight="1">
      <c r="A760" s="30"/>
      <c r="B760" s="133"/>
      <c r="C760" s="268" t="s">
        <v>779</v>
      </c>
      <c r="D760" s="268" t="s">
        <v>130</v>
      </c>
      <c r="E760" s="269" t="s">
        <v>780</v>
      </c>
      <c r="F760" s="270" t="s">
        <v>781</v>
      </c>
      <c r="G760" s="271" t="s">
        <v>782</v>
      </c>
      <c r="H760" s="272">
        <v>4</v>
      </c>
      <c r="I760" s="296"/>
      <c r="J760" s="294">
        <f>ROUND(I760*H760,2)</f>
        <v>0</v>
      </c>
      <c r="K760" s="270" t="s">
        <v>134</v>
      </c>
      <c r="L760" s="31"/>
      <c r="M760" s="135" t="s">
        <v>3</v>
      </c>
      <c r="N760" s="136" t="s">
        <v>44</v>
      </c>
      <c r="O760" s="137">
        <v>0.559</v>
      </c>
      <c r="P760" s="137">
        <f>O760*H760</f>
        <v>2.236</v>
      </c>
      <c r="Q760" s="137">
        <v>0.0015</v>
      </c>
      <c r="R760" s="137">
        <f>Q760*H760</f>
        <v>0.006</v>
      </c>
      <c r="S760" s="137">
        <v>0</v>
      </c>
      <c r="T760" s="138">
        <f>S760*H760</f>
        <v>0</v>
      </c>
      <c r="U760" s="30"/>
      <c r="V760" s="30"/>
      <c r="W760" s="30"/>
      <c r="X760" s="30"/>
      <c r="Y760" s="30"/>
      <c r="Z760" s="30"/>
      <c r="AA760" s="30"/>
      <c r="AB760" s="30"/>
      <c r="AC760" s="30"/>
      <c r="AD760" s="30"/>
      <c r="AE760" s="30"/>
      <c r="AR760" s="139" t="s">
        <v>368</v>
      </c>
      <c r="AT760" s="139" t="s">
        <v>130</v>
      </c>
      <c r="AU760" s="139" t="s">
        <v>83</v>
      </c>
      <c r="AY760" s="18" t="s">
        <v>128</v>
      </c>
      <c r="BE760" s="140">
        <f>IF(N760="základní",J760,0)</f>
        <v>0</v>
      </c>
      <c r="BF760" s="140">
        <f>IF(N760="snížená",J760,0)</f>
        <v>0</v>
      </c>
      <c r="BG760" s="140">
        <f>IF(N760="zákl. přenesená",J760,0)</f>
        <v>0</v>
      </c>
      <c r="BH760" s="140">
        <f>IF(N760="sníž. přenesená",J760,0)</f>
        <v>0</v>
      </c>
      <c r="BI760" s="140">
        <f>IF(N760="nulová",J760,0)</f>
        <v>0</v>
      </c>
      <c r="BJ760" s="18" t="s">
        <v>135</v>
      </c>
      <c r="BK760" s="140">
        <f>ROUND(I760*H760,2)</f>
        <v>0</v>
      </c>
      <c r="BL760" s="18" t="s">
        <v>368</v>
      </c>
      <c r="BM760" s="139" t="s">
        <v>783</v>
      </c>
    </row>
    <row r="761" spans="1:65" s="2" customFormat="1" ht="16.5" customHeight="1">
      <c r="A761" s="30"/>
      <c r="B761" s="133"/>
      <c r="C761" s="268" t="s">
        <v>784</v>
      </c>
      <c r="D761" s="268" t="s">
        <v>130</v>
      </c>
      <c r="E761" s="269" t="s">
        <v>785</v>
      </c>
      <c r="F761" s="270" t="s">
        <v>786</v>
      </c>
      <c r="G761" s="271" t="s">
        <v>782</v>
      </c>
      <c r="H761" s="272">
        <v>4</v>
      </c>
      <c r="I761" s="296"/>
      <c r="J761" s="294">
        <f>ROUND(I761*H761,2)</f>
        <v>0</v>
      </c>
      <c r="K761" s="270" t="s">
        <v>134</v>
      </c>
      <c r="L761" s="31"/>
      <c r="M761" s="135" t="s">
        <v>3</v>
      </c>
      <c r="N761" s="136" t="s">
        <v>44</v>
      </c>
      <c r="O761" s="137">
        <v>0.403</v>
      </c>
      <c r="P761" s="137">
        <f>O761*H761</f>
        <v>1.612</v>
      </c>
      <c r="Q761" s="137">
        <v>0</v>
      </c>
      <c r="R761" s="137">
        <f>Q761*H761</f>
        <v>0</v>
      </c>
      <c r="S761" s="137">
        <v>0.02113</v>
      </c>
      <c r="T761" s="138">
        <f>S761*H761</f>
        <v>0.08452</v>
      </c>
      <c r="U761" s="30"/>
      <c r="V761" s="30"/>
      <c r="W761" s="30"/>
      <c r="X761" s="30"/>
      <c r="Y761" s="30"/>
      <c r="Z761" s="30"/>
      <c r="AA761" s="30"/>
      <c r="AB761" s="30"/>
      <c r="AC761" s="30"/>
      <c r="AD761" s="30"/>
      <c r="AE761" s="30"/>
      <c r="AR761" s="139" t="s">
        <v>368</v>
      </c>
      <c r="AT761" s="139" t="s">
        <v>130</v>
      </c>
      <c r="AU761" s="139" t="s">
        <v>83</v>
      </c>
      <c r="AY761" s="18" t="s">
        <v>128</v>
      </c>
      <c r="BE761" s="140">
        <f>IF(N761="základní",J761,0)</f>
        <v>0</v>
      </c>
      <c r="BF761" s="140">
        <f>IF(N761="snížená",J761,0)</f>
        <v>0</v>
      </c>
      <c r="BG761" s="140">
        <f>IF(N761="zákl. přenesená",J761,0)</f>
        <v>0</v>
      </c>
      <c r="BH761" s="140">
        <f>IF(N761="sníž. přenesená",J761,0)</f>
        <v>0</v>
      </c>
      <c r="BI761" s="140">
        <f>IF(N761="nulová",J761,0)</f>
        <v>0</v>
      </c>
      <c r="BJ761" s="18" t="s">
        <v>135</v>
      </c>
      <c r="BK761" s="140">
        <f>ROUND(I761*H761,2)</f>
        <v>0</v>
      </c>
      <c r="BL761" s="18" t="s">
        <v>368</v>
      </c>
      <c r="BM761" s="139" t="s">
        <v>787</v>
      </c>
    </row>
    <row r="762" spans="1:65" s="2" customFormat="1" ht="16.5" customHeight="1">
      <c r="A762" s="30"/>
      <c r="B762" s="133"/>
      <c r="C762" s="268" t="s">
        <v>265</v>
      </c>
      <c r="D762" s="268" t="s">
        <v>130</v>
      </c>
      <c r="E762" s="269" t="s">
        <v>788</v>
      </c>
      <c r="F762" s="270" t="s">
        <v>789</v>
      </c>
      <c r="G762" s="271" t="s">
        <v>782</v>
      </c>
      <c r="H762" s="272">
        <v>4</v>
      </c>
      <c r="I762" s="296"/>
      <c r="J762" s="294">
        <f>ROUND(I762*H762,2)</f>
        <v>0</v>
      </c>
      <c r="K762" s="270" t="s">
        <v>134</v>
      </c>
      <c r="L762" s="31"/>
      <c r="M762" s="135" t="s">
        <v>3</v>
      </c>
      <c r="N762" s="136" t="s">
        <v>44</v>
      </c>
      <c r="O762" s="137">
        <v>0.207</v>
      </c>
      <c r="P762" s="137">
        <f>O762*H762</f>
        <v>0.828</v>
      </c>
      <c r="Q762" s="137">
        <v>0</v>
      </c>
      <c r="R762" s="137">
        <f>Q762*H762</f>
        <v>0</v>
      </c>
      <c r="S762" s="137">
        <v>0</v>
      </c>
      <c r="T762" s="138">
        <f>S762*H762</f>
        <v>0</v>
      </c>
      <c r="U762" s="30"/>
      <c r="V762" s="30"/>
      <c r="W762" s="30"/>
      <c r="X762" s="30"/>
      <c r="Y762" s="30"/>
      <c r="Z762" s="30"/>
      <c r="AA762" s="30"/>
      <c r="AB762" s="30"/>
      <c r="AC762" s="30"/>
      <c r="AD762" s="30"/>
      <c r="AE762" s="30"/>
      <c r="AR762" s="139" t="s">
        <v>368</v>
      </c>
      <c r="AT762" s="139" t="s">
        <v>130</v>
      </c>
      <c r="AU762" s="139" t="s">
        <v>83</v>
      </c>
      <c r="AY762" s="18" t="s">
        <v>128</v>
      </c>
      <c r="BE762" s="140">
        <f>IF(N762="základní",J762,0)</f>
        <v>0</v>
      </c>
      <c r="BF762" s="140">
        <f>IF(N762="snížená",J762,0)</f>
        <v>0</v>
      </c>
      <c r="BG762" s="140">
        <f>IF(N762="zákl. přenesená",J762,0)</f>
        <v>0</v>
      </c>
      <c r="BH762" s="140">
        <f>IF(N762="sníž. přenesená",J762,0)</f>
        <v>0</v>
      </c>
      <c r="BI762" s="140">
        <f>IF(N762="nulová",J762,0)</f>
        <v>0</v>
      </c>
      <c r="BJ762" s="18" t="s">
        <v>135</v>
      </c>
      <c r="BK762" s="140">
        <f>ROUND(I762*H762,2)</f>
        <v>0</v>
      </c>
      <c r="BL762" s="18" t="s">
        <v>368</v>
      </c>
      <c r="BM762" s="139" t="s">
        <v>790</v>
      </c>
    </row>
    <row r="763" spans="1:65" s="2" customFormat="1" ht="21.75" customHeight="1">
      <c r="A763" s="30"/>
      <c r="B763" s="133"/>
      <c r="C763" s="268" t="s">
        <v>791</v>
      </c>
      <c r="D763" s="268" t="s">
        <v>130</v>
      </c>
      <c r="E763" s="269" t="s">
        <v>792</v>
      </c>
      <c r="F763" s="270" t="s">
        <v>793</v>
      </c>
      <c r="G763" s="271" t="s">
        <v>164</v>
      </c>
      <c r="H763" s="272">
        <v>0.006</v>
      </c>
      <c r="I763" s="296"/>
      <c r="J763" s="294">
        <f>ROUND(I763*H763,2)</f>
        <v>0</v>
      </c>
      <c r="K763" s="270" t="s">
        <v>134</v>
      </c>
      <c r="L763" s="31"/>
      <c r="M763" s="135" t="s">
        <v>3</v>
      </c>
      <c r="N763" s="136" t="s">
        <v>44</v>
      </c>
      <c r="O763" s="137">
        <v>1.575</v>
      </c>
      <c r="P763" s="137">
        <f>O763*H763</f>
        <v>0.00945</v>
      </c>
      <c r="Q763" s="137">
        <v>0</v>
      </c>
      <c r="R763" s="137">
        <f>Q763*H763</f>
        <v>0</v>
      </c>
      <c r="S763" s="137">
        <v>0</v>
      </c>
      <c r="T763" s="138">
        <f>S763*H763</f>
        <v>0</v>
      </c>
      <c r="U763" s="30"/>
      <c r="V763" s="30"/>
      <c r="W763" s="30"/>
      <c r="X763" s="30"/>
      <c r="Y763" s="30"/>
      <c r="Z763" s="30"/>
      <c r="AA763" s="30"/>
      <c r="AB763" s="30"/>
      <c r="AC763" s="30"/>
      <c r="AD763" s="30"/>
      <c r="AE763" s="30"/>
      <c r="AR763" s="139" t="s">
        <v>368</v>
      </c>
      <c r="AT763" s="139" t="s">
        <v>130</v>
      </c>
      <c r="AU763" s="139" t="s">
        <v>83</v>
      </c>
      <c r="AY763" s="18" t="s">
        <v>128</v>
      </c>
      <c r="BE763" s="140">
        <f>IF(N763="základní",J763,0)</f>
        <v>0</v>
      </c>
      <c r="BF763" s="140">
        <f>IF(N763="snížená",J763,0)</f>
        <v>0</v>
      </c>
      <c r="BG763" s="140">
        <f>IF(N763="zákl. přenesená",J763,0)</f>
        <v>0</v>
      </c>
      <c r="BH763" s="140">
        <f>IF(N763="sníž. přenesená",J763,0)</f>
        <v>0</v>
      </c>
      <c r="BI763" s="140">
        <f>IF(N763="nulová",J763,0)</f>
        <v>0</v>
      </c>
      <c r="BJ763" s="18" t="s">
        <v>135</v>
      </c>
      <c r="BK763" s="140">
        <f>ROUND(I763*H763,2)</f>
        <v>0</v>
      </c>
      <c r="BL763" s="18" t="s">
        <v>368</v>
      </c>
      <c r="BM763" s="139" t="s">
        <v>794</v>
      </c>
    </row>
    <row r="764" spans="1:47" s="2" customFormat="1" ht="78">
      <c r="A764" s="30"/>
      <c r="B764" s="31"/>
      <c r="C764" s="263"/>
      <c r="D764" s="273" t="s">
        <v>137</v>
      </c>
      <c r="E764" s="263"/>
      <c r="F764" s="274" t="s">
        <v>795</v>
      </c>
      <c r="G764" s="263"/>
      <c r="H764" s="263"/>
      <c r="I764" s="256"/>
      <c r="J764" s="263"/>
      <c r="K764" s="263"/>
      <c r="L764" s="31"/>
      <c r="M764" s="141"/>
      <c r="N764" s="142"/>
      <c r="O764" s="51"/>
      <c r="P764" s="51"/>
      <c r="Q764" s="51"/>
      <c r="R764" s="51"/>
      <c r="S764" s="51"/>
      <c r="T764" s="52"/>
      <c r="U764" s="30"/>
      <c r="V764" s="30"/>
      <c r="W764" s="30"/>
      <c r="X764" s="30"/>
      <c r="Y764" s="30"/>
      <c r="Z764" s="30"/>
      <c r="AA764" s="30"/>
      <c r="AB764" s="30"/>
      <c r="AC764" s="30"/>
      <c r="AD764" s="30"/>
      <c r="AE764" s="30"/>
      <c r="AT764" s="18" t="s">
        <v>137</v>
      </c>
      <c r="AU764" s="18" t="s">
        <v>83</v>
      </c>
    </row>
    <row r="765" spans="1:65" s="2" customFormat="1" ht="21.75" customHeight="1">
      <c r="A765" s="30"/>
      <c r="B765" s="133"/>
      <c r="C765" s="268" t="s">
        <v>796</v>
      </c>
      <c r="D765" s="268" t="s">
        <v>130</v>
      </c>
      <c r="E765" s="269" t="s">
        <v>797</v>
      </c>
      <c r="F765" s="270" t="s">
        <v>798</v>
      </c>
      <c r="G765" s="271" t="s">
        <v>164</v>
      </c>
      <c r="H765" s="272">
        <v>0.006</v>
      </c>
      <c r="I765" s="296"/>
      <c r="J765" s="294">
        <f>ROUND(I765*H765,2)</f>
        <v>0</v>
      </c>
      <c r="K765" s="270" t="s">
        <v>134</v>
      </c>
      <c r="L765" s="31"/>
      <c r="M765" s="135" t="s">
        <v>3</v>
      </c>
      <c r="N765" s="136" t="s">
        <v>44</v>
      </c>
      <c r="O765" s="137">
        <v>1.21</v>
      </c>
      <c r="P765" s="137">
        <f>O765*H765</f>
        <v>0.00726</v>
      </c>
      <c r="Q765" s="137">
        <v>0</v>
      </c>
      <c r="R765" s="137">
        <f>Q765*H765</f>
        <v>0</v>
      </c>
      <c r="S765" s="137">
        <v>0</v>
      </c>
      <c r="T765" s="138">
        <f>S765*H765</f>
        <v>0</v>
      </c>
      <c r="U765" s="30"/>
      <c r="V765" s="30"/>
      <c r="W765" s="30"/>
      <c r="X765" s="30"/>
      <c r="Y765" s="30"/>
      <c r="Z765" s="30"/>
      <c r="AA765" s="30"/>
      <c r="AB765" s="30"/>
      <c r="AC765" s="30"/>
      <c r="AD765" s="30"/>
      <c r="AE765" s="30"/>
      <c r="AR765" s="139" t="s">
        <v>368</v>
      </c>
      <c r="AT765" s="139" t="s">
        <v>130</v>
      </c>
      <c r="AU765" s="139" t="s">
        <v>83</v>
      </c>
      <c r="AY765" s="18" t="s">
        <v>128</v>
      </c>
      <c r="BE765" s="140">
        <f>IF(N765="základní",J765,0)</f>
        <v>0</v>
      </c>
      <c r="BF765" s="140">
        <f>IF(N765="snížená",J765,0)</f>
        <v>0</v>
      </c>
      <c r="BG765" s="140">
        <f>IF(N765="zákl. přenesená",J765,0)</f>
        <v>0</v>
      </c>
      <c r="BH765" s="140">
        <f>IF(N765="sníž. přenesená",J765,0)</f>
        <v>0</v>
      </c>
      <c r="BI765" s="140">
        <f>IF(N765="nulová",J765,0)</f>
        <v>0</v>
      </c>
      <c r="BJ765" s="18" t="s">
        <v>135</v>
      </c>
      <c r="BK765" s="140">
        <f>ROUND(I765*H765,2)</f>
        <v>0</v>
      </c>
      <c r="BL765" s="18" t="s">
        <v>368</v>
      </c>
      <c r="BM765" s="139" t="s">
        <v>799</v>
      </c>
    </row>
    <row r="766" spans="1:47" s="2" customFormat="1" ht="78">
      <c r="A766" s="30"/>
      <c r="B766" s="31"/>
      <c r="C766" s="263"/>
      <c r="D766" s="273" t="s">
        <v>137</v>
      </c>
      <c r="E766" s="263"/>
      <c r="F766" s="274" t="s">
        <v>795</v>
      </c>
      <c r="G766" s="263"/>
      <c r="H766" s="263"/>
      <c r="I766" s="256"/>
      <c r="J766" s="263"/>
      <c r="K766" s="263"/>
      <c r="L766" s="31"/>
      <c r="M766" s="141"/>
      <c r="N766" s="142"/>
      <c r="O766" s="51"/>
      <c r="P766" s="51"/>
      <c r="Q766" s="51"/>
      <c r="R766" s="51"/>
      <c r="S766" s="51"/>
      <c r="T766" s="52"/>
      <c r="U766" s="30"/>
      <c r="V766" s="30"/>
      <c r="W766" s="30"/>
      <c r="X766" s="30"/>
      <c r="Y766" s="30"/>
      <c r="Z766" s="30"/>
      <c r="AA766" s="30"/>
      <c r="AB766" s="30"/>
      <c r="AC766" s="30"/>
      <c r="AD766" s="30"/>
      <c r="AE766" s="30"/>
      <c r="AT766" s="18" t="s">
        <v>137</v>
      </c>
      <c r="AU766" s="18" t="s">
        <v>83</v>
      </c>
    </row>
    <row r="767" spans="2:63" s="12" customFormat="1" ht="22.9" customHeight="1">
      <c r="B767" s="125"/>
      <c r="C767" s="264"/>
      <c r="D767" s="265" t="s">
        <v>69</v>
      </c>
      <c r="E767" s="267" t="s">
        <v>800</v>
      </c>
      <c r="F767" s="267" t="s">
        <v>801</v>
      </c>
      <c r="G767" s="264"/>
      <c r="H767" s="264"/>
      <c r="I767" s="260"/>
      <c r="J767" s="293">
        <f>BK767</f>
        <v>0</v>
      </c>
      <c r="K767" s="264"/>
      <c r="L767" s="125"/>
      <c r="M767" s="127"/>
      <c r="N767" s="128"/>
      <c r="O767" s="128"/>
      <c r="P767" s="129">
        <f>SUM(P768:P790)</f>
        <v>66.881</v>
      </c>
      <c r="Q767" s="128"/>
      <c r="R767" s="129">
        <f>SUM(R768:R790)</f>
        <v>0.07898000000000001</v>
      </c>
      <c r="S767" s="128"/>
      <c r="T767" s="130">
        <f>SUM(T768:T790)</f>
        <v>0.02865</v>
      </c>
      <c r="AR767" s="126" t="s">
        <v>83</v>
      </c>
      <c r="AT767" s="131" t="s">
        <v>69</v>
      </c>
      <c r="AU767" s="131" t="s">
        <v>77</v>
      </c>
      <c r="AY767" s="126" t="s">
        <v>128</v>
      </c>
      <c r="BK767" s="132">
        <f>SUM(BK768:BK790)</f>
        <v>0</v>
      </c>
    </row>
    <row r="768" spans="1:65" s="2" customFormat="1" ht="16.5" customHeight="1">
      <c r="A768" s="30"/>
      <c r="B768" s="133"/>
      <c r="C768" s="268" t="s">
        <v>802</v>
      </c>
      <c r="D768" s="268" t="s">
        <v>130</v>
      </c>
      <c r="E768" s="269" t="s">
        <v>803</v>
      </c>
      <c r="F768" s="270" t="s">
        <v>804</v>
      </c>
      <c r="G768" s="271" t="s">
        <v>782</v>
      </c>
      <c r="H768" s="272">
        <v>5</v>
      </c>
      <c r="I768" s="296"/>
      <c r="J768" s="294">
        <f>ROUND(I768*H768,2)</f>
        <v>0</v>
      </c>
      <c r="K768" s="270" t="s">
        <v>3</v>
      </c>
      <c r="L768" s="31"/>
      <c r="M768" s="135" t="s">
        <v>3</v>
      </c>
      <c r="N768" s="136" t="s">
        <v>44</v>
      </c>
      <c r="O768" s="137">
        <v>0.311</v>
      </c>
      <c r="P768" s="137">
        <f>O768*H768</f>
        <v>1.555</v>
      </c>
      <c r="Q768" s="137">
        <v>0</v>
      </c>
      <c r="R768" s="137">
        <f>Q768*H768</f>
        <v>0</v>
      </c>
      <c r="S768" s="137">
        <v>0</v>
      </c>
      <c r="T768" s="138">
        <f>S768*H768</f>
        <v>0</v>
      </c>
      <c r="U768" s="30"/>
      <c r="V768" s="30"/>
      <c r="W768" s="30"/>
      <c r="X768" s="30"/>
      <c r="Y768" s="30"/>
      <c r="Z768" s="30"/>
      <c r="AA768" s="30"/>
      <c r="AB768" s="30"/>
      <c r="AC768" s="30"/>
      <c r="AD768" s="30"/>
      <c r="AE768" s="30"/>
      <c r="AR768" s="139" t="s">
        <v>368</v>
      </c>
      <c r="AT768" s="139" t="s">
        <v>130</v>
      </c>
      <c r="AU768" s="139" t="s">
        <v>83</v>
      </c>
      <c r="AY768" s="18" t="s">
        <v>128</v>
      </c>
      <c r="BE768" s="140">
        <f>IF(N768="základní",J768,0)</f>
        <v>0</v>
      </c>
      <c r="BF768" s="140">
        <f>IF(N768="snížená",J768,0)</f>
        <v>0</v>
      </c>
      <c r="BG768" s="140">
        <f>IF(N768="zákl. přenesená",J768,0)</f>
        <v>0</v>
      </c>
      <c r="BH768" s="140">
        <f>IF(N768="sníž. přenesená",J768,0)</f>
        <v>0</v>
      </c>
      <c r="BI768" s="140">
        <f>IF(N768="nulová",J768,0)</f>
        <v>0</v>
      </c>
      <c r="BJ768" s="18" t="s">
        <v>135</v>
      </c>
      <c r="BK768" s="140">
        <f>ROUND(I768*H768,2)</f>
        <v>0</v>
      </c>
      <c r="BL768" s="18" t="s">
        <v>368</v>
      </c>
      <c r="BM768" s="139" t="s">
        <v>805</v>
      </c>
    </row>
    <row r="769" spans="1:65" s="2" customFormat="1" ht="16.5" customHeight="1">
      <c r="A769" s="30"/>
      <c r="B769" s="133"/>
      <c r="C769" s="268" t="s">
        <v>806</v>
      </c>
      <c r="D769" s="268" t="s">
        <v>130</v>
      </c>
      <c r="E769" s="269" t="s">
        <v>807</v>
      </c>
      <c r="F769" s="270" t="s">
        <v>808</v>
      </c>
      <c r="G769" s="271" t="s">
        <v>305</v>
      </c>
      <c r="H769" s="272">
        <v>34.5</v>
      </c>
      <c r="I769" s="296"/>
      <c r="J769" s="294">
        <f>ROUND(I769*H769,2)</f>
        <v>0</v>
      </c>
      <c r="K769" s="270" t="s">
        <v>134</v>
      </c>
      <c r="L769" s="31"/>
      <c r="M769" s="135" t="s">
        <v>3</v>
      </c>
      <c r="N769" s="136" t="s">
        <v>44</v>
      </c>
      <c r="O769" s="137">
        <v>0.497</v>
      </c>
      <c r="P769" s="137">
        <f>O769*H769</f>
        <v>17.1465</v>
      </c>
      <c r="Q769" s="137">
        <v>0</v>
      </c>
      <c r="R769" s="137">
        <f>Q769*H769</f>
        <v>0</v>
      </c>
      <c r="S769" s="137">
        <v>0</v>
      </c>
      <c r="T769" s="138">
        <f>S769*H769</f>
        <v>0</v>
      </c>
      <c r="U769" s="30"/>
      <c r="V769" s="30"/>
      <c r="W769" s="30"/>
      <c r="X769" s="30"/>
      <c r="Y769" s="30"/>
      <c r="Z769" s="30"/>
      <c r="AA769" s="30"/>
      <c r="AB769" s="30"/>
      <c r="AC769" s="30"/>
      <c r="AD769" s="30"/>
      <c r="AE769" s="30"/>
      <c r="AR769" s="139" t="s">
        <v>135</v>
      </c>
      <c r="AT769" s="139" t="s">
        <v>130</v>
      </c>
      <c r="AU769" s="139" t="s">
        <v>83</v>
      </c>
      <c r="AY769" s="18" t="s">
        <v>128</v>
      </c>
      <c r="BE769" s="140">
        <f>IF(N769="základní",J769,0)</f>
        <v>0</v>
      </c>
      <c r="BF769" s="140">
        <f>IF(N769="snížená",J769,0)</f>
        <v>0</v>
      </c>
      <c r="BG769" s="140">
        <f>IF(N769="zákl. přenesená",J769,0)</f>
        <v>0</v>
      </c>
      <c r="BH769" s="140">
        <f>IF(N769="sníž. přenesená",J769,0)</f>
        <v>0</v>
      </c>
      <c r="BI769" s="140">
        <f>IF(N769="nulová",J769,0)</f>
        <v>0</v>
      </c>
      <c r="BJ769" s="18" t="s">
        <v>135</v>
      </c>
      <c r="BK769" s="140">
        <f>ROUND(I769*H769,2)</f>
        <v>0</v>
      </c>
      <c r="BL769" s="18" t="s">
        <v>135</v>
      </c>
      <c r="BM769" s="139" t="s">
        <v>809</v>
      </c>
    </row>
    <row r="770" spans="1:47" s="2" customFormat="1" ht="29.25">
      <c r="A770" s="30"/>
      <c r="B770" s="31"/>
      <c r="C770" s="263"/>
      <c r="D770" s="273" t="s">
        <v>137</v>
      </c>
      <c r="E770" s="263"/>
      <c r="F770" s="274" t="s">
        <v>810</v>
      </c>
      <c r="G770" s="263"/>
      <c r="H770" s="263"/>
      <c r="I770" s="256"/>
      <c r="J770" s="263"/>
      <c r="K770" s="263"/>
      <c r="L770" s="31"/>
      <c r="M770" s="141"/>
      <c r="N770" s="142"/>
      <c r="O770" s="51"/>
      <c r="P770" s="51"/>
      <c r="Q770" s="51"/>
      <c r="R770" s="51"/>
      <c r="S770" s="51"/>
      <c r="T770" s="52"/>
      <c r="U770" s="30"/>
      <c r="V770" s="30"/>
      <c r="W770" s="30"/>
      <c r="X770" s="30"/>
      <c r="Y770" s="30"/>
      <c r="Z770" s="30"/>
      <c r="AA770" s="30"/>
      <c r="AB770" s="30"/>
      <c r="AC770" s="30"/>
      <c r="AD770" s="30"/>
      <c r="AE770" s="30"/>
      <c r="AT770" s="18" t="s">
        <v>137</v>
      </c>
      <c r="AU770" s="18" t="s">
        <v>83</v>
      </c>
    </row>
    <row r="771" spans="2:51" s="14" customFormat="1" ht="12">
      <c r="B771" s="148"/>
      <c r="C771" s="278"/>
      <c r="D771" s="273" t="s">
        <v>139</v>
      </c>
      <c r="E771" s="279" t="s">
        <v>3</v>
      </c>
      <c r="F771" s="280" t="s">
        <v>811</v>
      </c>
      <c r="G771" s="278"/>
      <c r="H771" s="281">
        <v>34.5</v>
      </c>
      <c r="I771" s="258"/>
      <c r="J771" s="278"/>
      <c r="K771" s="278"/>
      <c r="L771" s="148"/>
      <c r="M771" s="150"/>
      <c r="N771" s="151"/>
      <c r="O771" s="151"/>
      <c r="P771" s="151"/>
      <c r="Q771" s="151"/>
      <c r="R771" s="151"/>
      <c r="S771" s="151"/>
      <c r="T771" s="152"/>
      <c r="AT771" s="149" t="s">
        <v>139</v>
      </c>
      <c r="AU771" s="149" t="s">
        <v>83</v>
      </c>
      <c r="AV771" s="14" t="s">
        <v>83</v>
      </c>
      <c r="AW771" s="14" t="s">
        <v>31</v>
      </c>
      <c r="AX771" s="14" t="s">
        <v>70</v>
      </c>
      <c r="AY771" s="149" t="s">
        <v>128</v>
      </c>
    </row>
    <row r="772" spans="2:51" s="15" customFormat="1" ht="12">
      <c r="B772" s="153"/>
      <c r="C772" s="282"/>
      <c r="D772" s="273" t="s">
        <v>139</v>
      </c>
      <c r="E772" s="283" t="s">
        <v>3</v>
      </c>
      <c r="F772" s="284" t="s">
        <v>143</v>
      </c>
      <c r="G772" s="282"/>
      <c r="H772" s="285">
        <v>34.5</v>
      </c>
      <c r="I772" s="259"/>
      <c r="J772" s="282"/>
      <c r="K772" s="282"/>
      <c r="L772" s="153"/>
      <c r="M772" s="155"/>
      <c r="N772" s="156"/>
      <c r="O772" s="156"/>
      <c r="P772" s="156"/>
      <c r="Q772" s="156"/>
      <c r="R772" s="156"/>
      <c r="S772" s="156"/>
      <c r="T772" s="157"/>
      <c r="AT772" s="154" t="s">
        <v>139</v>
      </c>
      <c r="AU772" s="154" t="s">
        <v>83</v>
      </c>
      <c r="AV772" s="15" t="s">
        <v>135</v>
      </c>
      <c r="AW772" s="15" t="s">
        <v>31</v>
      </c>
      <c r="AX772" s="15" t="s">
        <v>77</v>
      </c>
      <c r="AY772" s="154" t="s">
        <v>128</v>
      </c>
    </row>
    <row r="773" spans="1:65" s="2" customFormat="1" ht="16.5" customHeight="1">
      <c r="A773" s="30"/>
      <c r="B773" s="133"/>
      <c r="C773" s="286" t="s">
        <v>812</v>
      </c>
      <c r="D773" s="286" t="s">
        <v>202</v>
      </c>
      <c r="E773" s="287" t="s">
        <v>813</v>
      </c>
      <c r="F773" s="288" t="s">
        <v>814</v>
      </c>
      <c r="G773" s="289" t="s">
        <v>815</v>
      </c>
      <c r="H773" s="290">
        <v>34.5</v>
      </c>
      <c r="I773" s="297"/>
      <c r="J773" s="295">
        <f>ROUND(I773*H773,2)</f>
        <v>0</v>
      </c>
      <c r="K773" s="288" t="s">
        <v>134</v>
      </c>
      <c r="L773" s="158"/>
      <c r="M773" s="159" t="s">
        <v>3</v>
      </c>
      <c r="N773" s="160" t="s">
        <v>44</v>
      </c>
      <c r="O773" s="137">
        <v>0</v>
      </c>
      <c r="P773" s="137">
        <f>O773*H773</f>
        <v>0</v>
      </c>
      <c r="Q773" s="137">
        <v>0.001</v>
      </c>
      <c r="R773" s="137">
        <f>Q773*H773</f>
        <v>0.0345</v>
      </c>
      <c r="S773" s="137">
        <v>0</v>
      </c>
      <c r="T773" s="138">
        <f>S773*H773</f>
        <v>0</v>
      </c>
      <c r="U773" s="30"/>
      <c r="V773" s="30"/>
      <c r="W773" s="30"/>
      <c r="X773" s="30"/>
      <c r="Y773" s="30"/>
      <c r="Z773" s="30"/>
      <c r="AA773" s="30"/>
      <c r="AB773" s="30"/>
      <c r="AC773" s="30"/>
      <c r="AD773" s="30"/>
      <c r="AE773" s="30"/>
      <c r="AR773" s="139" t="s">
        <v>174</v>
      </c>
      <c r="AT773" s="139" t="s">
        <v>202</v>
      </c>
      <c r="AU773" s="139" t="s">
        <v>83</v>
      </c>
      <c r="AY773" s="18" t="s">
        <v>128</v>
      </c>
      <c r="BE773" s="140">
        <f>IF(N773="základní",J773,0)</f>
        <v>0</v>
      </c>
      <c r="BF773" s="140">
        <f>IF(N773="snížená",J773,0)</f>
        <v>0</v>
      </c>
      <c r="BG773" s="140">
        <f>IF(N773="zákl. přenesená",J773,0)</f>
        <v>0</v>
      </c>
      <c r="BH773" s="140">
        <f>IF(N773="sníž. přenesená",J773,0)</f>
        <v>0</v>
      </c>
      <c r="BI773" s="140">
        <f>IF(N773="nulová",J773,0)</f>
        <v>0</v>
      </c>
      <c r="BJ773" s="18" t="s">
        <v>135</v>
      </c>
      <c r="BK773" s="140">
        <f>ROUND(I773*H773,2)</f>
        <v>0</v>
      </c>
      <c r="BL773" s="18" t="s">
        <v>135</v>
      </c>
      <c r="BM773" s="139" t="s">
        <v>816</v>
      </c>
    </row>
    <row r="774" spans="1:65" s="2" customFormat="1" ht="16.5" customHeight="1">
      <c r="A774" s="30"/>
      <c r="B774" s="133"/>
      <c r="C774" s="286" t="s">
        <v>817</v>
      </c>
      <c r="D774" s="286" t="s">
        <v>202</v>
      </c>
      <c r="E774" s="287" t="s">
        <v>818</v>
      </c>
      <c r="F774" s="288" t="s">
        <v>819</v>
      </c>
      <c r="G774" s="289" t="s">
        <v>782</v>
      </c>
      <c r="H774" s="290">
        <v>34.5</v>
      </c>
      <c r="I774" s="297"/>
      <c r="J774" s="295">
        <f>ROUND(I774*H774,2)</f>
        <v>0</v>
      </c>
      <c r="K774" s="288" t="s">
        <v>134</v>
      </c>
      <c r="L774" s="158"/>
      <c r="M774" s="159" t="s">
        <v>3</v>
      </c>
      <c r="N774" s="160" t="s">
        <v>44</v>
      </c>
      <c r="O774" s="137">
        <v>0</v>
      </c>
      <c r="P774" s="137">
        <f>O774*H774</f>
        <v>0</v>
      </c>
      <c r="Q774" s="137">
        <v>0.00014</v>
      </c>
      <c r="R774" s="137">
        <f>Q774*H774</f>
        <v>0.004829999999999999</v>
      </c>
      <c r="S774" s="137">
        <v>0</v>
      </c>
      <c r="T774" s="138">
        <f>S774*H774</f>
        <v>0</v>
      </c>
      <c r="U774" s="30"/>
      <c r="V774" s="30"/>
      <c r="W774" s="30"/>
      <c r="X774" s="30"/>
      <c r="Y774" s="30"/>
      <c r="Z774" s="30"/>
      <c r="AA774" s="30"/>
      <c r="AB774" s="30"/>
      <c r="AC774" s="30"/>
      <c r="AD774" s="30"/>
      <c r="AE774" s="30"/>
      <c r="AR774" s="139" t="s">
        <v>174</v>
      </c>
      <c r="AT774" s="139" t="s">
        <v>202</v>
      </c>
      <c r="AU774" s="139" t="s">
        <v>83</v>
      </c>
      <c r="AY774" s="18" t="s">
        <v>128</v>
      </c>
      <c r="BE774" s="140">
        <f>IF(N774="základní",J774,0)</f>
        <v>0</v>
      </c>
      <c r="BF774" s="140">
        <f>IF(N774="snížená",J774,0)</f>
        <v>0</v>
      </c>
      <c r="BG774" s="140">
        <f>IF(N774="zákl. přenesená",J774,0)</f>
        <v>0</v>
      </c>
      <c r="BH774" s="140">
        <f>IF(N774="sníž. přenesená",J774,0)</f>
        <v>0</v>
      </c>
      <c r="BI774" s="140">
        <f>IF(N774="nulová",J774,0)</f>
        <v>0</v>
      </c>
      <c r="BJ774" s="18" t="s">
        <v>135</v>
      </c>
      <c r="BK774" s="140">
        <f>ROUND(I774*H774,2)</f>
        <v>0</v>
      </c>
      <c r="BL774" s="18" t="s">
        <v>135</v>
      </c>
      <c r="BM774" s="139" t="s">
        <v>820</v>
      </c>
    </row>
    <row r="775" spans="1:65" s="2" customFormat="1" ht="16.5" customHeight="1">
      <c r="A775" s="30"/>
      <c r="B775" s="133"/>
      <c r="C775" s="268" t="s">
        <v>821</v>
      </c>
      <c r="D775" s="268" t="s">
        <v>130</v>
      </c>
      <c r="E775" s="269" t="s">
        <v>822</v>
      </c>
      <c r="F775" s="270" t="s">
        <v>823</v>
      </c>
      <c r="G775" s="271" t="s">
        <v>824</v>
      </c>
      <c r="H775" s="272">
        <v>2</v>
      </c>
      <c r="I775" s="296"/>
      <c r="J775" s="294">
        <f>ROUND(I775*H775,2)</f>
        <v>0</v>
      </c>
      <c r="K775" s="270" t="s">
        <v>3</v>
      </c>
      <c r="L775" s="31"/>
      <c r="M775" s="135" t="s">
        <v>3</v>
      </c>
      <c r="N775" s="136" t="s">
        <v>44</v>
      </c>
      <c r="O775" s="137">
        <v>0.497</v>
      </c>
      <c r="P775" s="137">
        <f>O775*H775</f>
        <v>0.994</v>
      </c>
      <c r="Q775" s="137">
        <v>0</v>
      </c>
      <c r="R775" s="137">
        <f>Q775*H775</f>
        <v>0</v>
      </c>
      <c r="S775" s="137">
        <v>0</v>
      </c>
      <c r="T775" s="138">
        <f>S775*H775</f>
        <v>0</v>
      </c>
      <c r="U775" s="30"/>
      <c r="V775" s="30"/>
      <c r="W775" s="30"/>
      <c r="X775" s="30"/>
      <c r="Y775" s="30"/>
      <c r="Z775" s="30"/>
      <c r="AA775" s="30"/>
      <c r="AB775" s="30"/>
      <c r="AC775" s="30"/>
      <c r="AD775" s="30"/>
      <c r="AE775" s="30"/>
      <c r="AR775" s="139" t="s">
        <v>368</v>
      </c>
      <c r="AT775" s="139" t="s">
        <v>130</v>
      </c>
      <c r="AU775" s="139" t="s">
        <v>83</v>
      </c>
      <c r="AY775" s="18" t="s">
        <v>128</v>
      </c>
      <c r="BE775" s="140">
        <f>IF(N775="základní",J775,0)</f>
        <v>0</v>
      </c>
      <c r="BF775" s="140">
        <f>IF(N775="snížená",J775,0)</f>
        <v>0</v>
      </c>
      <c r="BG775" s="140">
        <f>IF(N775="zákl. přenesená",J775,0)</f>
        <v>0</v>
      </c>
      <c r="BH775" s="140">
        <f>IF(N775="sníž. přenesená",J775,0)</f>
        <v>0</v>
      </c>
      <c r="BI775" s="140">
        <f>IF(N775="nulová",J775,0)</f>
        <v>0</v>
      </c>
      <c r="BJ775" s="18" t="s">
        <v>135</v>
      </c>
      <c r="BK775" s="140">
        <f>ROUND(I775*H775,2)</f>
        <v>0</v>
      </c>
      <c r="BL775" s="18" t="s">
        <v>368</v>
      </c>
      <c r="BM775" s="139" t="s">
        <v>825</v>
      </c>
    </row>
    <row r="776" spans="1:65" s="2" customFormat="1" ht="16.5" customHeight="1">
      <c r="A776" s="30"/>
      <c r="B776" s="133"/>
      <c r="C776" s="268" t="s">
        <v>826</v>
      </c>
      <c r="D776" s="268" t="s">
        <v>130</v>
      </c>
      <c r="E776" s="269" t="s">
        <v>827</v>
      </c>
      <c r="F776" s="270" t="s">
        <v>828</v>
      </c>
      <c r="G776" s="271" t="s">
        <v>782</v>
      </c>
      <c r="H776" s="272">
        <v>35</v>
      </c>
      <c r="I776" s="296"/>
      <c r="J776" s="294">
        <f>ROUND(I776*H776,2)</f>
        <v>0</v>
      </c>
      <c r="K776" s="270" t="s">
        <v>134</v>
      </c>
      <c r="L776" s="31"/>
      <c r="M776" s="135" t="s">
        <v>3</v>
      </c>
      <c r="N776" s="136" t="s">
        <v>44</v>
      </c>
      <c r="O776" s="137">
        <v>0.252</v>
      </c>
      <c r="P776" s="137">
        <f>O776*H776</f>
        <v>8.82</v>
      </c>
      <c r="Q776" s="137">
        <v>0</v>
      </c>
      <c r="R776" s="137">
        <f>Q776*H776</f>
        <v>0</v>
      </c>
      <c r="S776" s="137">
        <v>0</v>
      </c>
      <c r="T776" s="138">
        <f>S776*H776</f>
        <v>0</v>
      </c>
      <c r="U776" s="30"/>
      <c r="V776" s="30"/>
      <c r="W776" s="30"/>
      <c r="X776" s="30"/>
      <c r="Y776" s="30"/>
      <c r="Z776" s="30"/>
      <c r="AA776" s="30"/>
      <c r="AB776" s="30"/>
      <c r="AC776" s="30"/>
      <c r="AD776" s="30"/>
      <c r="AE776" s="30"/>
      <c r="AR776" s="139" t="s">
        <v>135</v>
      </c>
      <c r="AT776" s="139" t="s">
        <v>130</v>
      </c>
      <c r="AU776" s="139" t="s">
        <v>83</v>
      </c>
      <c r="AY776" s="18" t="s">
        <v>128</v>
      </c>
      <c r="BE776" s="140">
        <f>IF(N776="základní",J776,0)</f>
        <v>0</v>
      </c>
      <c r="BF776" s="140">
        <f>IF(N776="snížená",J776,0)</f>
        <v>0</v>
      </c>
      <c r="BG776" s="140">
        <f>IF(N776="zákl. přenesená",J776,0)</f>
        <v>0</v>
      </c>
      <c r="BH776" s="140">
        <f>IF(N776="sníž. přenesená",J776,0)</f>
        <v>0</v>
      </c>
      <c r="BI776" s="140">
        <f>IF(N776="nulová",J776,0)</f>
        <v>0</v>
      </c>
      <c r="BJ776" s="18" t="s">
        <v>135</v>
      </c>
      <c r="BK776" s="140">
        <f>ROUND(I776*H776,2)</f>
        <v>0</v>
      </c>
      <c r="BL776" s="18" t="s">
        <v>135</v>
      </c>
      <c r="BM776" s="139" t="s">
        <v>829</v>
      </c>
    </row>
    <row r="777" spans="1:47" s="2" customFormat="1" ht="29.25">
      <c r="A777" s="30"/>
      <c r="B777" s="31"/>
      <c r="C777" s="263"/>
      <c r="D777" s="273" t="s">
        <v>137</v>
      </c>
      <c r="E777" s="263"/>
      <c r="F777" s="274" t="s">
        <v>810</v>
      </c>
      <c r="G777" s="263"/>
      <c r="H777" s="263"/>
      <c r="I777" s="256"/>
      <c r="J777" s="263"/>
      <c r="K777" s="263"/>
      <c r="L777" s="31"/>
      <c r="M777" s="141"/>
      <c r="N777" s="142"/>
      <c r="O777" s="51"/>
      <c r="P777" s="51"/>
      <c r="Q777" s="51"/>
      <c r="R777" s="51"/>
      <c r="S777" s="51"/>
      <c r="T777" s="52"/>
      <c r="U777" s="30"/>
      <c r="V777" s="30"/>
      <c r="W777" s="30"/>
      <c r="X777" s="30"/>
      <c r="Y777" s="30"/>
      <c r="Z777" s="30"/>
      <c r="AA777" s="30"/>
      <c r="AB777" s="30"/>
      <c r="AC777" s="30"/>
      <c r="AD777" s="30"/>
      <c r="AE777" s="30"/>
      <c r="AT777" s="18" t="s">
        <v>137</v>
      </c>
      <c r="AU777" s="18" t="s">
        <v>83</v>
      </c>
    </row>
    <row r="778" spans="1:65" s="2" customFormat="1" ht="16.5" customHeight="1">
      <c r="A778" s="30"/>
      <c r="B778" s="133"/>
      <c r="C778" s="286" t="s">
        <v>830</v>
      </c>
      <c r="D778" s="286" t="s">
        <v>202</v>
      </c>
      <c r="E778" s="287" t="s">
        <v>831</v>
      </c>
      <c r="F778" s="288" t="s">
        <v>832</v>
      </c>
      <c r="G778" s="289" t="s">
        <v>782</v>
      </c>
      <c r="H778" s="290">
        <v>35</v>
      </c>
      <c r="I778" s="297"/>
      <c r="J778" s="295">
        <f>ROUND(I778*H778,2)</f>
        <v>0</v>
      </c>
      <c r="K778" s="288" t="s">
        <v>134</v>
      </c>
      <c r="L778" s="158"/>
      <c r="M778" s="159" t="s">
        <v>3</v>
      </c>
      <c r="N778" s="160" t="s">
        <v>44</v>
      </c>
      <c r="O778" s="137">
        <v>0</v>
      </c>
      <c r="P778" s="137">
        <f>O778*H778</f>
        <v>0</v>
      </c>
      <c r="Q778" s="137">
        <v>0.00043</v>
      </c>
      <c r="R778" s="137">
        <f>Q778*H778</f>
        <v>0.01505</v>
      </c>
      <c r="S778" s="137">
        <v>0</v>
      </c>
      <c r="T778" s="138">
        <f>S778*H778</f>
        <v>0</v>
      </c>
      <c r="U778" s="30"/>
      <c r="V778" s="30"/>
      <c r="W778" s="30"/>
      <c r="X778" s="30"/>
      <c r="Y778" s="30"/>
      <c r="Z778" s="30"/>
      <c r="AA778" s="30"/>
      <c r="AB778" s="30"/>
      <c r="AC778" s="30"/>
      <c r="AD778" s="30"/>
      <c r="AE778" s="30"/>
      <c r="AR778" s="139" t="s">
        <v>174</v>
      </c>
      <c r="AT778" s="139" t="s">
        <v>202</v>
      </c>
      <c r="AU778" s="139" t="s">
        <v>83</v>
      </c>
      <c r="AY778" s="18" t="s">
        <v>128</v>
      </c>
      <c r="BE778" s="140">
        <f>IF(N778="základní",J778,0)</f>
        <v>0</v>
      </c>
      <c r="BF778" s="140">
        <f>IF(N778="snížená",J778,0)</f>
        <v>0</v>
      </c>
      <c r="BG778" s="140">
        <f>IF(N778="zákl. přenesená",J778,0)</f>
        <v>0</v>
      </c>
      <c r="BH778" s="140">
        <f>IF(N778="sníž. přenesená",J778,0)</f>
        <v>0</v>
      </c>
      <c r="BI778" s="140">
        <f>IF(N778="nulová",J778,0)</f>
        <v>0</v>
      </c>
      <c r="BJ778" s="18" t="s">
        <v>135</v>
      </c>
      <c r="BK778" s="140">
        <f>ROUND(I778*H778,2)</f>
        <v>0</v>
      </c>
      <c r="BL778" s="18" t="s">
        <v>135</v>
      </c>
      <c r="BM778" s="139" t="s">
        <v>833</v>
      </c>
    </row>
    <row r="779" spans="1:65" s="2" customFormat="1" ht="16.5" customHeight="1">
      <c r="A779" s="30"/>
      <c r="B779" s="133"/>
      <c r="C779" s="268" t="s">
        <v>834</v>
      </c>
      <c r="D779" s="268" t="s">
        <v>130</v>
      </c>
      <c r="E779" s="269" t="s">
        <v>835</v>
      </c>
      <c r="F779" s="270" t="s">
        <v>836</v>
      </c>
      <c r="G779" s="271" t="s">
        <v>782</v>
      </c>
      <c r="H779" s="272">
        <v>3</v>
      </c>
      <c r="I779" s="296"/>
      <c r="J779" s="294">
        <f>ROUND(I779*H779,2)</f>
        <v>0</v>
      </c>
      <c r="K779" s="270" t="s">
        <v>134</v>
      </c>
      <c r="L779" s="31"/>
      <c r="M779" s="135" t="s">
        <v>3</v>
      </c>
      <c r="N779" s="136" t="s">
        <v>44</v>
      </c>
      <c r="O779" s="137">
        <v>0.871</v>
      </c>
      <c r="P779" s="137">
        <f>O779*H779</f>
        <v>2.613</v>
      </c>
      <c r="Q779" s="137">
        <v>0</v>
      </c>
      <c r="R779" s="137">
        <f>Q779*H779</f>
        <v>0</v>
      </c>
      <c r="S779" s="137">
        <v>0</v>
      </c>
      <c r="T779" s="138">
        <f>S779*H779</f>
        <v>0</v>
      </c>
      <c r="U779" s="30"/>
      <c r="V779" s="30"/>
      <c r="W779" s="30"/>
      <c r="X779" s="30"/>
      <c r="Y779" s="30"/>
      <c r="Z779" s="30"/>
      <c r="AA779" s="30"/>
      <c r="AB779" s="30"/>
      <c r="AC779" s="30"/>
      <c r="AD779" s="30"/>
      <c r="AE779" s="30"/>
      <c r="AR779" s="139" t="s">
        <v>135</v>
      </c>
      <c r="AT779" s="139" t="s">
        <v>130</v>
      </c>
      <c r="AU779" s="139" t="s">
        <v>83</v>
      </c>
      <c r="AY779" s="18" t="s">
        <v>128</v>
      </c>
      <c r="BE779" s="140">
        <f>IF(N779="základní",J779,0)</f>
        <v>0</v>
      </c>
      <c r="BF779" s="140">
        <f>IF(N779="snížená",J779,0)</f>
        <v>0</v>
      </c>
      <c r="BG779" s="140">
        <f>IF(N779="zákl. přenesená",J779,0)</f>
        <v>0</v>
      </c>
      <c r="BH779" s="140">
        <f>IF(N779="sníž. přenesená",J779,0)</f>
        <v>0</v>
      </c>
      <c r="BI779" s="140">
        <f>IF(N779="nulová",J779,0)</f>
        <v>0</v>
      </c>
      <c r="BJ779" s="18" t="s">
        <v>135</v>
      </c>
      <c r="BK779" s="140">
        <f>ROUND(I779*H779,2)</f>
        <v>0</v>
      </c>
      <c r="BL779" s="18" t="s">
        <v>135</v>
      </c>
      <c r="BM779" s="139" t="s">
        <v>837</v>
      </c>
    </row>
    <row r="780" spans="1:47" s="2" customFormat="1" ht="29.25">
      <c r="A780" s="30"/>
      <c r="B780" s="31"/>
      <c r="C780" s="263"/>
      <c r="D780" s="273" t="s">
        <v>137</v>
      </c>
      <c r="E780" s="263"/>
      <c r="F780" s="274" t="s">
        <v>810</v>
      </c>
      <c r="G780" s="263"/>
      <c r="H780" s="263"/>
      <c r="I780" s="256"/>
      <c r="J780" s="263"/>
      <c r="K780" s="263"/>
      <c r="L780" s="31"/>
      <c r="M780" s="141"/>
      <c r="N780" s="142"/>
      <c r="O780" s="51"/>
      <c r="P780" s="51"/>
      <c r="Q780" s="51"/>
      <c r="R780" s="51"/>
      <c r="S780" s="51"/>
      <c r="T780" s="52"/>
      <c r="U780" s="30"/>
      <c r="V780" s="30"/>
      <c r="W780" s="30"/>
      <c r="X780" s="30"/>
      <c r="Y780" s="30"/>
      <c r="Z780" s="30"/>
      <c r="AA780" s="30"/>
      <c r="AB780" s="30"/>
      <c r="AC780" s="30"/>
      <c r="AD780" s="30"/>
      <c r="AE780" s="30"/>
      <c r="AT780" s="18" t="s">
        <v>137</v>
      </c>
      <c r="AU780" s="18" t="s">
        <v>83</v>
      </c>
    </row>
    <row r="781" spans="1:65" s="2" customFormat="1" ht="16.5" customHeight="1">
      <c r="A781" s="30"/>
      <c r="B781" s="133"/>
      <c r="C781" s="286" t="s">
        <v>838</v>
      </c>
      <c r="D781" s="286" t="s">
        <v>202</v>
      </c>
      <c r="E781" s="287" t="s">
        <v>839</v>
      </c>
      <c r="F781" s="288" t="s">
        <v>840</v>
      </c>
      <c r="G781" s="289" t="s">
        <v>782</v>
      </c>
      <c r="H781" s="290">
        <v>3</v>
      </c>
      <c r="I781" s="297"/>
      <c r="J781" s="295">
        <f>ROUND(I781*H781,2)</f>
        <v>0</v>
      </c>
      <c r="K781" s="288" t="s">
        <v>134</v>
      </c>
      <c r="L781" s="158"/>
      <c r="M781" s="159" t="s">
        <v>3</v>
      </c>
      <c r="N781" s="160" t="s">
        <v>44</v>
      </c>
      <c r="O781" s="137">
        <v>0</v>
      </c>
      <c r="P781" s="137">
        <f>O781*H781</f>
        <v>0</v>
      </c>
      <c r="Q781" s="137">
        <v>0.0042</v>
      </c>
      <c r="R781" s="137">
        <f>Q781*H781</f>
        <v>0.0126</v>
      </c>
      <c r="S781" s="137">
        <v>0</v>
      </c>
      <c r="T781" s="138">
        <f>S781*H781</f>
        <v>0</v>
      </c>
      <c r="U781" s="30"/>
      <c r="V781" s="30"/>
      <c r="W781" s="30"/>
      <c r="X781" s="30"/>
      <c r="Y781" s="30"/>
      <c r="Z781" s="30"/>
      <c r="AA781" s="30"/>
      <c r="AB781" s="30"/>
      <c r="AC781" s="30"/>
      <c r="AD781" s="30"/>
      <c r="AE781" s="30"/>
      <c r="AR781" s="139" t="s">
        <v>174</v>
      </c>
      <c r="AT781" s="139" t="s">
        <v>202</v>
      </c>
      <c r="AU781" s="139" t="s">
        <v>83</v>
      </c>
      <c r="AY781" s="18" t="s">
        <v>128</v>
      </c>
      <c r="BE781" s="140">
        <f>IF(N781="základní",J781,0)</f>
        <v>0</v>
      </c>
      <c r="BF781" s="140">
        <f>IF(N781="snížená",J781,0)</f>
        <v>0</v>
      </c>
      <c r="BG781" s="140">
        <f>IF(N781="zákl. přenesená",J781,0)</f>
        <v>0</v>
      </c>
      <c r="BH781" s="140">
        <f>IF(N781="sníž. přenesená",J781,0)</f>
        <v>0</v>
      </c>
      <c r="BI781" s="140">
        <f>IF(N781="nulová",J781,0)</f>
        <v>0</v>
      </c>
      <c r="BJ781" s="18" t="s">
        <v>135</v>
      </c>
      <c r="BK781" s="140">
        <f>ROUND(I781*H781,2)</f>
        <v>0</v>
      </c>
      <c r="BL781" s="18" t="s">
        <v>135</v>
      </c>
      <c r="BM781" s="139" t="s">
        <v>841</v>
      </c>
    </row>
    <row r="782" spans="1:65" s="2" customFormat="1" ht="21.75" customHeight="1">
      <c r="A782" s="30"/>
      <c r="B782" s="133"/>
      <c r="C782" s="268" t="s">
        <v>842</v>
      </c>
      <c r="D782" s="268" t="s">
        <v>130</v>
      </c>
      <c r="E782" s="269" t="s">
        <v>843</v>
      </c>
      <c r="F782" s="270" t="s">
        <v>844</v>
      </c>
      <c r="G782" s="271" t="s">
        <v>305</v>
      </c>
      <c r="H782" s="272">
        <v>34.5</v>
      </c>
      <c r="I782" s="296"/>
      <c r="J782" s="294">
        <f>ROUND(I782*H782,2)</f>
        <v>0</v>
      </c>
      <c r="K782" s="270" t="s">
        <v>134</v>
      </c>
      <c r="L782" s="31"/>
      <c r="M782" s="135" t="s">
        <v>3</v>
      </c>
      <c r="N782" s="136" t="s">
        <v>44</v>
      </c>
      <c r="O782" s="137">
        <v>0.361</v>
      </c>
      <c r="P782" s="137">
        <f>O782*H782</f>
        <v>12.4545</v>
      </c>
      <c r="Q782" s="137">
        <v>0</v>
      </c>
      <c r="R782" s="137">
        <f>Q782*H782</f>
        <v>0</v>
      </c>
      <c r="S782" s="137">
        <v>0.00062</v>
      </c>
      <c r="T782" s="138">
        <f>S782*H782</f>
        <v>0.02139</v>
      </c>
      <c r="U782" s="30"/>
      <c r="V782" s="30"/>
      <c r="W782" s="30"/>
      <c r="X782" s="30"/>
      <c r="Y782" s="30"/>
      <c r="Z782" s="30"/>
      <c r="AA782" s="30"/>
      <c r="AB782" s="30"/>
      <c r="AC782" s="30"/>
      <c r="AD782" s="30"/>
      <c r="AE782" s="30"/>
      <c r="AR782" s="139" t="s">
        <v>368</v>
      </c>
      <c r="AT782" s="139" t="s">
        <v>130</v>
      </c>
      <c r="AU782" s="139" t="s">
        <v>83</v>
      </c>
      <c r="AY782" s="18" t="s">
        <v>128</v>
      </c>
      <c r="BE782" s="140">
        <f>IF(N782="základní",J782,0)</f>
        <v>0</v>
      </c>
      <c r="BF782" s="140">
        <f>IF(N782="snížená",J782,0)</f>
        <v>0</v>
      </c>
      <c r="BG782" s="140">
        <f>IF(N782="zákl. přenesená",J782,0)</f>
        <v>0</v>
      </c>
      <c r="BH782" s="140">
        <f>IF(N782="sníž. přenesená",J782,0)</f>
        <v>0</v>
      </c>
      <c r="BI782" s="140">
        <f>IF(N782="nulová",J782,0)</f>
        <v>0</v>
      </c>
      <c r="BJ782" s="18" t="s">
        <v>135</v>
      </c>
      <c r="BK782" s="140">
        <f>ROUND(I782*H782,2)</f>
        <v>0</v>
      </c>
      <c r="BL782" s="18" t="s">
        <v>368</v>
      </c>
      <c r="BM782" s="139" t="s">
        <v>845</v>
      </c>
    </row>
    <row r="783" spans="2:51" s="14" customFormat="1" ht="12">
      <c r="B783" s="148"/>
      <c r="C783" s="278"/>
      <c r="D783" s="273" t="s">
        <v>139</v>
      </c>
      <c r="E783" s="279" t="s">
        <v>3</v>
      </c>
      <c r="F783" s="280" t="s">
        <v>811</v>
      </c>
      <c r="G783" s="278"/>
      <c r="H783" s="281">
        <v>34.5</v>
      </c>
      <c r="I783" s="258"/>
      <c r="J783" s="278"/>
      <c r="K783" s="278"/>
      <c r="L783" s="148"/>
      <c r="M783" s="150"/>
      <c r="N783" s="151"/>
      <c r="O783" s="151"/>
      <c r="P783" s="151"/>
      <c r="Q783" s="151"/>
      <c r="R783" s="151"/>
      <c r="S783" s="151"/>
      <c r="T783" s="152"/>
      <c r="AT783" s="149" t="s">
        <v>139</v>
      </c>
      <c r="AU783" s="149" t="s">
        <v>83</v>
      </c>
      <c r="AV783" s="14" t="s">
        <v>83</v>
      </c>
      <c r="AW783" s="14" t="s">
        <v>31</v>
      </c>
      <c r="AX783" s="14" t="s">
        <v>77</v>
      </c>
      <c r="AY783" s="149" t="s">
        <v>128</v>
      </c>
    </row>
    <row r="784" spans="1:65" s="2" customFormat="1" ht="16.5" customHeight="1">
      <c r="A784" s="30"/>
      <c r="B784" s="133"/>
      <c r="C784" s="268" t="s">
        <v>846</v>
      </c>
      <c r="D784" s="268" t="s">
        <v>130</v>
      </c>
      <c r="E784" s="269" t="s">
        <v>847</v>
      </c>
      <c r="F784" s="270" t="s">
        <v>848</v>
      </c>
      <c r="G784" s="271" t="s">
        <v>782</v>
      </c>
      <c r="H784" s="272">
        <v>3</v>
      </c>
      <c r="I784" s="296"/>
      <c r="J784" s="294">
        <f aca="true" t="shared" si="0" ref="J784:J789">ROUND(I784*H784,2)</f>
        <v>0</v>
      </c>
      <c r="K784" s="270" t="s">
        <v>134</v>
      </c>
      <c r="L784" s="31"/>
      <c r="M784" s="135" t="s">
        <v>3</v>
      </c>
      <c r="N784" s="136" t="s">
        <v>44</v>
      </c>
      <c r="O784" s="137">
        <v>0.165</v>
      </c>
      <c r="P784" s="137">
        <f aca="true" t="shared" si="1" ref="P784:P789">O784*H784</f>
        <v>0.495</v>
      </c>
      <c r="Q784" s="137">
        <v>0</v>
      </c>
      <c r="R784" s="137">
        <f aca="true" t="shared" si="2" ref="R784:R789">Q784*H784</f>
        <v>0</v>
      </c>
      <c r="S784" s="137">
        <v>0.00021</v>
      </c>
      <c r="T784" s="138">
        <f aca="true" t="shared" si="3" ref="T784:T789">S784*H784</f>
        <v>0.00063</v>
      </c>
      <c r="U784" s="30"/>
      <c r="V784" s="30"/>
      <c r="W784" s="30"/>
      <c r="X784" s="30"/>
      <c r="Y784" s="30"/>
      <c r="Z784" s="30"/>
      <c r="AA784" s="30"/>
      <c r="AB784" s="30"/>
      <c r="AC784" s="30"/>
      <c r="AD784" s="30"/>
      <c r="AE784" s="30"/>
      <c r="AR784" s="139" t="s">
        <v>135</v>
      </c>
      <c r="AT784" s="139" t="s">
        <v>130</v>
      </c>
      <c r="AU784" s="139" t="s">
        <v>83</v>
      </c>
      <c r="AY784" s="18" t="s">
        <v>128</v>
      </c>
      <c r="BE784" s="140">
        <f aca="true" t="shared" si="4" ref="BE784:BE789">IF(N784="základní",J784,0)</f>
        <v>0</v>
      </c>
      <c r="BF784" s="140">
        <f aca="true" t="shared" si="5" ref="BF784:BF789">IF(N784="snížená",J784,0)</f>
        <v>0</v>
      </c>
      <c r="BG784" s="140">
        <f aca="true" t="shared" si="6" ref="BG784:BG789">IF(N784="zákl. přenesená",J784,0)</f>
        <v>0</v>
      </c>
      <c r="BH784" s="140">
        <f aca="true" t="shared" si="7" ref="BH784:BH789">IF(N784="sníž. přenesená",J784,0)</f>
        <v>0</v>
      </c>
      <c r="BI784" s="140">
        <f aca="true" t="shared" si="8" ref="BI784:BI789">IF(N784="nulová",J784,0)</f>
        <v>0</v>
      </c>
      <c r="BJ784" s="18" t="s">
        <v>135</v>
      </c>
      <c r="BK784" s="140">
        <f aca="true" t="shared" si="9" ref="BK784:BK789">ROUND(I784*H784,2)</f>
        <v>0</v>
      </c>
      <c r="BL784" s="18" t="s">
        <v>135</v>
      </c>
      <c r="BM784" s="139" t="s">
        <v>849</v>
      </c>
    </row>
    <row r="785" spans="1:65" s="2" customFormat="1" ht="16.5" customHeight="1">
      <c r="A785" s="30"/>
      <c r="B785" s="133"/>
      <c r="C785" s="268" t="s">
        <v>850</v>
      </c>
      <c r="D785" s="268" t="s">
        <v>130</v>
      </c>
      <c r="E785" s="269" t="s">
        <v>851</v>
      </c>
      <c r="F785" s="270" t="s">
        <v>852</v>
      </c>
      <c r="G785" s="271" t="s">
        <v>782</v>
      </c>
      <c r="H785" s="272">
        <v>3</v>
      </c>
      <c r="I785" s="296"/>
      <c r="J785" s="294">
        <f t="shared" si="0"/>
        <v>0</v>
      </c>
      <c r="K785" s="270" t="s">
        <v>134</v>
      </c>
      <c r="L785" s="31"/>
      <c r="M785" s="135" t="s">
        <v>3</v>
      </c>
      <c r="N785" s="136" t="s">
        <v>44</v>
      </c>
      <c r="O785" s="137">
        <v>0.246</v>
      </c>
      <c r="P785" s="137">
        <f t="shared" si="1"/>
        <v>0.738</v>
      </c>
      <c r="Q785" s="137">
        <v>0</v>
      </c>
      <c r="R785" s="137">
        <f t="shared" si="2"/>
        <v>0</v>
      </c>
      <c r="S785" s="137">
        <v>0.00221</v>
      </c>
      <c r="T785" s="138">
        <f t="shared" si="3"/>
        <v>0.0066300000000000005</v>
      </c>
      <c r="U785" s="30"/>
      <c r="V785" s="30"/>
      <c r="W785" s="30"/>
      <c r="X785" s="30"/>
      <c r="Y785" s="30"/>
      <c r="Z785" s="30"/>
      <c r="AA785" s="30"/>
      <c r="AB785" s="30"/>
      <c r="AC785" s="30"/>
      <c r="AD785" s="30"/>
      <c r="AE785" s="30"/>
      <c r="AR785" s="139" t="s">
        <v>135</v>
      </c>
      <c r="AT785" s="139" t="s">
        <v>130</v>
      </c>
      <c r="AU785" s="139" t="s">
        <v>83</v>
      </c>
      <c r="AY785" s="18" t="s">
        <v>128</v>
      </c>
      <c r="BE785" s="140">
        <f t="shared" si="4"/>
        <v>0</v>
      </c>
      <c r="BF785" s="140">
        <f t="shared" si="5"/>
        <v>0</v>
      </c>
      <c r="BG785" s="140">
        <f t="shared" si="6"/>
        <v>0</v>
      </c>
      <c r="BH785" s="140">
        <f t="shared" si="7"/>
        <v>0</v>
      </c>
      <c r="BI785" s="140">
        <f t="shared" si="8"/>
        <v>0</v>
      </c>
      <c r="BJ785" s="18" t="s">
        <v>135</v>
      </c>
      <c r="BK785" s="140">
        <f t="shared" si="9"/>
        <v>0</v>
      </c>
      <c r="BL785" s="18" t="s">
        <v>135</v>
      </c>
      <c r="BM785" s="139" t="s">
        <v>853</v>
      </c>
    </row>
    <row r="786" spans="1:65" s="2" customFormat="1" ht="16.5" customHeight="1">
      <c r="A786" s="30"/>
      <c r="B786" s="133"/>
      <c r="C786" s="268" t="s">
        <v>854</v>
      </c>
      <c r="D786" s="268" t="s">
        <v>130</v>
      </c>
      <c r="E786" s="269" t="s">
        <v>855</v>
      </c>
      <c r="F786" s="270" t="s">
        <v>856</v>
      </c>
      <c r="G786" s="271" t="s">
        <v>782</v>
      </c>
      <c r="H786" s="272">
        <v>3</v>
      </c>
      <c r="I786" s="296"/>
      <c r="J786" s="294">
        <f t="shared" si="0"/>
        <v>0</v>
      </c>
      <c r="K786" s="270" t="s">
        <v>134</v>
      </c>
      <c r="L786" s="31"/>
      <c r="M786" s="135" t="s">
        <v>3</v>
      </c>
      <c r="N786" s="136" t="s">
        <v>44</v>
      </c>
      <c r="O786" s="137">
        <v>0.95</v>
      </c>
      <c r="P786" s="137">
        <f t="shared" si="1"/>
        <v>2.8499999999999996</v>
      </c>
      <c r="Q786" s="137">
        <v>0</v>
      </c>
      <c r="R786" s="137">
        <f t="shared" si="2"/>
        <v>0</v>
      </c>
      <c r="S786" s="137">
        <v>0</v>
      </c>
      <c r="T786" s="138">
        <f t="shared" si="3"/>
        <v>0</v>
      </c>
      <c r="U786" s="30"/>
      <c r="V786" s="30"/>
      <c r="W786" s="30"/>
      <c r="X786" s="30"/>
      <c r="Y786" s="30"/>
      <c r="Z786" s="30"/>
      <c r="AA786" s="30"/>
      <c r="AB786" s="30"/>
      <c r="AC786" s="30"/>
      <c r="AD786" s="30"/>
      <c r="AE786" s="30"/>
      <c r="AR786" s="139" t="s">
        <v>135</v>
      </c>
      <c r="AT786" s="139" t="s">
        <v>130</v>
      </c>
      <c r="AU786" s="139" t="s">
        <v>83</v>
      </c>
      <c r="AY786" s="18" t="s">
        <v>128</v>
      </c>
      <c r="BE786" s="140">
        <f t="shared" si="4"/>
        <v>0</v>
      </c>
      <c r="BF786" s="140">
        <f t="shared" si="5"/>
        <v>0</v>
      </c>
      <c r="BG786" s="140">
        <f t="shared" si="6"/>
        <v>0</v>
      </c>
      <c r="BH786" s="140">
        <f t="shared" si="7"/>
        <v>0</v>
      </c>
      <c r="BI786" s="140">
        <f t="shared" si="8"/>
        <v>0</v>
      </c>
      <c r="BJ786" s="18" t="s">
        <v>135</v>
      </c>
      <c r="BK786" s="140">
        <f t="shared" si="9"/>
        <v>0</v>
      </c>
      <c r="BL786" s="18" t="s">
        <v>135</v>
      </c>
      <c r="BM786" s="139" t="s">
        <v>857</v>
      </c>
    </row>
    <row r="787" spans="1:65" s="2" customFormat="1" ht="16.5" customHeight="1">
      <c r="A787" s="30"/>
      <c r="B787" s="133"/>
      <c r="C787" s="286" t="s">
        <v>858</v>
      </c>
      <c r="D787" s="286" t="s">
        <v>202</v>
      </c>
      <c r="E787" s="287" t="s">
        <v>859</v>
      </c>
      <c r="F787" s="288" t="s">
        <v>860</v>
      </c>
      <c r="G787" s="289" t="s">
        <v>782</v>
      </c>
      <c r="H787" s="290">
        <v>3</v>
      </c>
      <c r="I787" s="297"/>
      <c r="J787" s="295">
        <f t="shared" si="0"/>
        <v>0</v>
      </c>
      <c r="K787" s="288" t="s">
        <v>134</v>
      </c>
      <c r="L787" s="158"/>
      <c r="M787" s="159" t="s">
        <v>3</v>
      </c>
      <c r="N787" s="160" t="s">
        <v>44</v>
      </c>
      <c r="O787" s="137">
        <v>0</v>
      </c>
      <c r="P787" s="137">
        <f t="shared" si="1"/>
        <v>0</v>
      </c>
      <c r="Q787" s="137">
        <v>0.004</v>
      </c>
      <c r="R787" s="137">
        <f t="shared" si="2"/>
        <v>0.012</v>
      </c>
      <c r="S787" s="137">
        <v>0</v>
      </c>
      <c r="T787" s="138">
        <f t="shared" si="3"/>
        <v>0</v>
      </c>
      <c r="U787" s="30"/>
      <c r="V787" s="30"/>
      <c r="W787" s="30"/>
      <c r="X787" s="30"/>
      <c r="Y787" s="30"/>
      <c r="Z787" s="30"/>
      <c r="AA787" s="30"/>
      <c r="AB787" s="30"/>
      <c r="AC787" s="30"/>
      <c r="AD787" s="30"/>
      <c r="AE787" s="30"/>
      <c r="AR787" s="139" t="s">
        <v>174</v>
      </c>
      <c r="AT787" s="139" t="s">
        <v>202</v>
      </c>
      <c r="AU787" s="139" t="s">
        <v>83</v>
      </c>
      <c r="AY787" s="18" t="s">
        <v>128</v>
      </c>
      <c r="BE787" s="140">
        <f t="shared" si="4"/>
        <v>0</v>
      </c>
      <c r="BF787" s="140">
        <f t="shared" si="5"/>
        <v>0</v>
      </c>
      <c r="BG787" s="140">
        <f t="shared" si="6"/>
        <v>0</v>
      </c>
      <c r="BH787" s="140">
        <f t="shared" si="7"/>
        <v>0</v>
      </c>
      <c r="BI787" s="140">
        <f t="shared" si="8"/>
        <v>0</v>
      </c>
      <c r="BJ787" s="18" t="s">
        <v>135</v>
      </c>
      <c r="BK787" s="140">
        <f t="shared" si="9"/>
        <v>0</v>
      </c>
      <c r="BL787" s="18" t="s">
        <v>135</v>
      </c>
      <c r="BM787" s="139" t="s">
        <v>861</v>
      </c>
    </row>
    <row r="788" spans="1:65" s="2" customFormat="1" ht="16.5" customHeight="1">
      <c r="A788" s="30"/>
      <c r="B788" s="133"/>
      <c r="C788" s="268" t="s">
        <v>862</v>
      </c>
      <c r="D788" s="268" t="s">
        <v>130</v>
      </c>
      <c r="E788" s="269" t="s">
        <v>863</v>
      </c>
      <c r="F788" s="270" t="s">
        <v>864</v>
      </c>
      <c r="G788" s="271" t="s">
        <v>782</v>
      </c>
      <c r="H788" s="272">
        <v>3</v>
      </c>
      <c r="I788" s="296"/>
      <c r="J788" s="294">
        <f t="shared" si="0"/>
        <v>0</v>
      </c>
      <c r="K788" s="270" t="s">
        <v>134</v>
      </c>
      <c r="L788" s="31"/>
      <c r="M788" s="135" t="s">
        <v>3</v>
      </c>
      <c r="N788" s="136" t="s">
        <v>44</v>
      </c>
      <c r="O788" s="137">
        <v>6.405</v>
      </c>
      <c r="P788" s="137">
        <f t="shared" si="1"/>
        <v>19.215</v>
      </c>
      <c r="Q788" s="137">
        <v>0</v>
      </c>
      <c r="R788" s="137">
        <f t="shared" si="2"/>
        <v>0</v>
      </c>
      <c r="S788" s="137">
        <v>0</v>
      </c>
      <c r="T788" s="138">
        <f t="shared" si="3"/>
        <v>0</v>
      </c>
      <c r="U788" s="30"/>
      <c r="V788" s="30"/>
      <c r="W788" s="30"/>
      <c r="X788" s="30"/>
      <c r="Y788" s="30"/>
      <c r="Z788" s="30"/>
      <c r="AA788" s="30"/>
      <c r="AB788" s="30"/>
      <c r="AC788" s="30"/>
      <c r="AD788" s="30"/>
      <c r="AE788" s="30"/>
      <c r="AR788" s="139" t="s">
        <v>135</v>
      </c>
      <c r="AT788" s="139" t="s">
        <v>130</v>
      </c>
      <c r="AU788" s="139" t="s">
        <v>83</v>
      </c>
      <c r="AY788" s="18" t="s">
        <v>128</v>
      </c>
      <c r="BE788" s="140">
        <f t="shared" si="4"/>
        <v>0</v>
      </c>
      <c r="BF788" s="140">
        <f t="shared" si="5"/>
        <v>0</v>
      </c>
      <c r="BG788" s="140">
        <f t="shared" si="6"/>
        <v>0</v>
      </c>
      <c r="BH788" s="140">
        <f t="shared" si="7"/>
        <v>0</v>
      </c>
      <c r="BI788" s="140">
        <f t="shared" si="8"/>
        <v>0</v>
      </c>
      <c r="BJ788" s="18" t="s">
        <v>135</v>
      </c>
      <c r="BK788" s="140">
        <f t="shared" si="9"/>
        <v>0</v>
      </c>
      <c r="BL788" s="18" t="s">
        <v>135</v>
      </c>
      <c r="BM788" s="139" t="s">
        <v>865</v>
      </c>
    </row>
    <row r="789" spans="1:65" s="2" customFormat="1" ht="21.75" customHeight="1">
      <c r="A789" s="30"/>
      <c r="B789" s="133"/>
      <c r="C789" s="268" t="s">
        <v>866</v>
      </c>
      <c r="D789" s="268" t="s">
        <v>130</v>
      </c>
      <c r="E789" s="269" t="s">
        <v>867</v>
      </c>
      <c r="F789" s="270" t="s">
        <v>868</v>
      </c>
      <c r="G789" s="271" t="s">
        <v>869</v>
      </c>
      <c r="H789" s="272">
        <v>299.22</v>
      </c>
      <c r="I789" s="296"/>
      <c r="J789" s="294">
        <f t="shared" si="0"/>
        <v>0</v>
      </c>
      <c r="K789" s="270" t="s">
        <v>134</v>
      </c>
      <c r="L789" s="31"/>
      <c r="M789" s="135" t="s">
        <v>3</v>
      </c>
      <c r="N789" s="136" t="s">
        <v>44</v>
      </c>
      <c r="O789" s="137">
        <v>0</v>
      </c>
      <c r="P789" s="137">
        <f t="shared" si="1"/>
        <v>0</v>
      </c>
      <c r="Q789" s="137">
        <v>0</v>
      </c>
      <c r="R789" s="137">
        <f t="shared" si="2"/>
        <v>0</v>
      </c>
      <c r="S789" s="137">
        <v>0</v>
      </c>
      <c r="T789" s="138">
        <f t="shared" si="3"/>
        <v>0</v>
      </c>
      <c r="U789" s="30"/>
      <c r="V789" s="30"/>
      <c r="W789" s="30"/>
      <c r="X789" s="30"/>
      <c r="Y789" s="30"/>
      <c r="Z789" s="30"/>
      <c r="AA789" s="30"/>
      <c r="AB789" s="30"/>
      <c r="AC789" s="30"/>
      <c r="AD789" s="30"/>
      <c r="AE789" s="30"/>
      <c r="AR789" s="139" t="s">
        <v>368</v>
      </c>
      <c r="AT789" s="139" t="s">
        <v>130</v>
      </c>
      <c r="AU789" s="139" t="s">
        <v>83</v>
      </c>
      <c r="AY789" s="18" t="s">
        <v>128</v>
      </c>
      <c r="BE789" s="140">
        <f t="shared" si="4"/>
        <v>0</v>
      </c>
      <c r="BF789" s="140">
        <f t="shared" si="5"/>
        <v>0</v>
      </c>
      <c r="BG789" s="140">
        <f t="shared" si="6"/>
        <v>0</v>
      </c>
      <c r="BH789" s="140">
        <f t="shared" si="7"/>
        <v>0</v>
      </c>
      <c r="BI789" s="140">
        <f t="shared" si="8"/>
        <v>0</v>
      </c>
      <c r="BJ789" s="18" t="s">
        <v>135</v>
      </c>
      <c r="BK789" s="140">
        <f t="shared" si="9"/>
        <v>0</v>
      </c>
      <c r="BL789" s="18" t="s">
        <v>368</v>
      </c>
      <c r="BM789" s="139" t="s">
        <v>870</v>
      </c>
    </row>
    <row r="790" spans="1:47" s="2" customFormat="1" ht="78">
      <c r="A790" s="30"/>
      <c r="B790" s="31"/>
      <c r="C790" s="263"/>
      <c r="D790" s="273" t="s">
        <v>137</v>
      </c>
      <c r="E790" s="263"/>
      <c r="F790" s="274" t="s">
        <v>795</v>
      </c>
      <c r="G790" s="263"/>
      <c r="H790" s="263"/>
      <c r="I790" s="256"/>
      <c r="J790" s="263"/>
      <c r="K790" s="263"/>
      <c r="L790" s="31"/>
      <c r="M790" s="141"/>
      <c r="N790" s="142"/>
      <c r="O790" s="51"/>
      <c r="P790" s="51"/>
      <c r="Q790" s="51"/>
      <c r="R790" s="51"/>
      <c r="S790" s="51"/>
      <c r="T790" s="52"/>
      <c r="U790" s="30"/>
      <c r="V790" s="30"/>
      <c r="W790" s="30"/>
      <c r="X790" s="30"/>
      <c r="Y790" s="30"/>
      <c r="Z790" s="30"/>
      <c r="AA790" s="30"/>
      <c r="AB790" s="30"/>
      <c r="AC790" s="30"/>
      <c r="AD790" s="30"/>
      <c r="AE790" s="30"/>
      <c r="AT790" s="18" t="s">
        <v>137</v>
      </c>
      <c r="AU790" s="18" t="s">
        <v>83</v>
      </c>
    </row>
    <row r="791" spans="2:63" s="12" customFormat="1" ht="22.9" customHeight="1">
      <c r="B791" s="125"/>
      <c r="C791" s="264"/>
      <c r="D791" s="265" t="s">
        <v>69</v>
      </c>
      <c r="E791" s="267" t="s">
        <v>871</v>
      </c>
      <c r="F791" s="267" t="s">
        <v>872</v>
      </c>
      <c r="G791" s="264"/>
      <c r="H791" s="264"/>
      <c r="I791" s="260"/>
      <c r="J791" s="293">
        <f>BK791</f>
        <v>0</v>
      </c>
      <c r="K791" s="264"/>
      <c r="L791" s="125"/>
      <c r="M791" s="127"/>
      <c r="N791" s="128"/>
      <c r="O791" s="128"/>
      <c r="P791" s="129">
        <f>SUM(P792:P805)</f>
        <v>53.6305</v>
      </c>
      <c r="Q791" s="128"/>
      <c r="R791" s="129">
        <f>SUM(R792:R805)</f>
        <v>0.01507</v>
      </c>
      <c r="S791" s="128"/>
      <c r="T791" s="130">
        <f>SUM(T792:T805)</f>
        <v>0.136</v>
      </c>
      <c r="AR791" s="126" t="s">
        <v>83</v>
      </c>
      <c r="AT791" s="131" t="s">
        <v>69</v>
      </c>
      <c r="AU791" s="131" t="s">
        <v>77</v>
      </c>
      <c r="AY791" s="126" t="s">
        <v>128</v>
      </c>
      <c r="BK791" s="132">
        <f>SUM(BK792:BK805)</f>
        <v>0</v>
      </c>
    </row>
    <row r="792" spans="1:65" s="2" customFormat="1" ht="16.5" customHeight="1">
      <c r="A792" s="30"/>
      <c r="B792" s="133"/>
      <c r="C792" s="268" t="s">
        <v>873</v>
      </c>
      <c r="D792" s="268" t="s">
        <v>130</v>
      </c>
      <c r="E792" s="269" t="s">
        <v>874</v>
      </c>
      <c r="F792" s="270" t="s">
        <v>875</v>
      </c>
      <c r="G792" s="271" t="s">
        <v>782</v>
      </c>
      <c r="H792" s="272">
        <v>13</v>
      </c>
      <c r="I792" s="296"/>
      <c r="J792" s="294">
        <f>ROUND(I792*H792,2)</f>
        <v>0</v>
      </c>
      <c r="K792" s="270" t="s">
        <v>134</v>
      </c>
      <c r="L792" s="31"/>
      <c r="M792" s="135" t="s">
        <v>3</v>
      </c>
      <c r="N792" s="136" t="s">
        <v>44</v>
      </c>
      <c r="O792" s="137">
        <v>0.592</v>
      </c>
      <c r="P792" s="137">
        <f>O792*H792</f>
        <v>7.696</v>
      </c>
      <c r="Q792" s="137">
        <v>0</v>
      </c>
      <c r="R792" s="137">
        <f>Q792*H792</f>
        <v>0</v>
      </c>
      <c r="S792" s="137">
        <v>0</v>
      </c>
      <c r="T792" s="138">
        <f>S792*H792</f>
        <v>0</v>
      </c>
      <c r="U792" s="30"/>
      <c r="V792" s="30"/>
      <c r="W792" s="30"/>
      <c r="X792" s="30"/>
      <c r="Y792" s="30"/>
      <c r="Z792" s="30"/>
      <c r="AA792" s="30"/>
      <c r="AB792" s="30"/>
      <c r="AC792" s="30"/>
      <c r="AD792" s="30"/>
      <c r="AE792" s="30"/>
      <c r="AR792" s="139" t="s">
        <v>368</v>
      </c>
      <c r="AT792" s="139" t="s">
        <v>130</v>
      </c>
      <c r="AU792" s="139" t="s">
        <v>83</v>
      </c>
      <c r="AY792" s="18" t="s">
        <v>128</v>
      </c>
      <c r="BE792" s="140">
        <f>IF(N792="základní",J792,0)</f>
        <v>0</v>
      </c>
      <c r="BF792" s="140">
        <f>IF(N792="snížená",J792,0)</f>
        <v>0</v>
      </c>
      <c r="BG792" s="140">
        <f>IF(N792="zákl. přenesená",J792,0)</f>
        <v>0</v>
      </c>
      <c r="BH792" s="140">
        <f>IF(N792="sníž. přenesená",J792,0)</f>
        <v>0</v>
      </c>
      <c r="BI792" s="140">
        <f>IF(N792="nulová",J792,0)</f>
        <v>0</v>
      </c>
      <c r="BJ792" s="18" t="s">
        <v>135</v>
      </c>
      <c r="BK792" s="140">
        <f>ROUND(I792*H792,2)</f>
        <v>0</v>
      </c>
      <c r="BL792" s="18" t="s">
        <v>368</v>
      </c>
      <c r="BM792" s="139" t="s">
        <v>876</v>
      </c>
    </row>
    <row r="793" spans="1:65" s="2" customFormat="1" ht="16.5" customHeight="1">
      <c r="A793" s="30"/>
      <c r="B793" s="133"/>
      <c r="C793" s="286" t="s">
        <v>877</v>
      </c>
      <c r="D793" s="286" t="s">
        <v>202</v>
      </c>
      <c r="E793" s="287" t="s">
        <v>878</v>
      </c>
      <c r="F793" s="288" t="s">
        <v>879</v>
      </c>
      <c r="G793" s="289" t="s">
        <v>782</v>
      </c>
      <c r="H793" s="290">
        <v>26</v>
      </c>
      <c r="I793" s="297"/>
      <c r="J793" s="295">
        <f>ROUND(I793*H793,2)</f>
        <v>0</v>
      </c>
      <c r="K793" s="288" t="s">
        <v>134</v>
      </c>
      <c r="L793" s="158"/>
      <c r="M793" s="159" t="s">
        <v>3</v>
      </c>
      <c r="N793" s="160" t="s">
        <v>44</v>
      </c>
      <c r="O793" s="137">
        <v>0</v>
      </c>
      <c r="P793" s="137">
        <f>O793*H793</f>
        <v>0</v>
      </c>
      <c r="Q793" s="137">
        <v>0.00038</v>
      </c>
      <c r="R793" s="137">
        <f>Q793*H793</f>
        <v>0.00988</v>
      </c>
      <c r="S793" s="137">
        <v>0</v>
      </c>
      <c r="T793" s="138">
        <f>S793*H793</f>
        <v>0</v>
      </c>
      <c r="U793" s="30"/>
      <c r="V793" s="30"/>
      <c r="W793" s="30"/>
      <c r="X793" s="30"/>
      <c r="Y793" s="30"/>
      <c r="Z793" s="30"/>
      <c r="AA793" s="30"/>
      <c r="AB793" s="30"/>
      <c r="AC793" s="30"/>
      <c r="AD793" s="30"/>
      <c r="AE793" s="30"/>
      <c r="AR793" s="139" t="s">
        <v>191</v>
      </c>
      <c r="AT793" s="139" t="s">
        <v>202</v>
      </c>
      <c r="AU793" s="139" t="s">
        <v>83</v>
      </c>
      <c r="AY793" s="18" t="s">
        <v>128</v>
      </c>
      <c r="BE793" s="140">
        <f>IF(N793="základní",J793,0)</f>
        <v>0</v>
      </c>
      <c r="BF793" s="140">
        <f>IF(N793="snížená",J793,0)</f>
        <v>0</v>
      </c>
      <c r="BG793" s="140">
        <f>IF(N793="zákl. přenesená",J793,0)</f>
        <v>0</v>
      </c>
      <c r="BH793" s="140">
        <f>IF(N793="sníž. přenesená",J793,0)</f>
        <v>0</v>
      </c>
      <c r="BI793" s="140">
        <f>IF(N793="nulová",J793,0)</f>
        <v>0</v>
      </c>
      <c r="BJ793" s="18" t="s">
        <v>135</v>
      </c>
      <c r="BK793" s="140">
        <f>ROUND(I793*H793,2)</f>
        <v>0</v>
      </c>
      <c r="BL793" s="18" t="s">
        <v>368</v>
      </c>
      <c r="BM793" s="139" t="s">
        <v>880</v>
      </c>
    </row>
    <row r="794" spans="2:51" s="14" customFormat="1" ht="12">
      <c r="B794" s="148"/>
      <c r="C794" s="278"/>
      <c r="D794" s="273" t="s">
        <v>139</v>
      </c>
      <c r="E794" s="279" t="s">
        <v>3</v>
      </c>
      <c r="F794" s="280" t="s">
        <v>881</v>
      </c>
      <c r="G794" s="278"/>
      <c r="H794" s="281">
        <v>26</v>
      </c>
      <c r="I794" s="258"/>
      <c r="J794" s="278"/>
      <c r="K794" s="278"/>
      <c r="L794" s="148"/>
      <c r="M794" s="150"/>
      <c r="N794" s="151"/>
      <c r="O794" s="151"/>
      <c r="P794" s="151"/>
      <c r="Q794" s="151"/>
      <c r="R794" s="151"/>
      <c r="S794" s="151"/>
      <c r="T794" s="152"/>
      <c r="AT794" s="149" t="s">
        <v>139</v>
      </c>
      <c r="AU794" s="149" t="s">
        <v>83</v>
      </c>
      <c r="AV794" s="14" t="s">
        <v>83</v>
      </c>
      <c r="AW794" s="14" t="s">
        <v>31</v>
      </c>
      <c r="AX794" s="14" t="s">
        <v>77</v>
      </c>
      <c r="AY794" s="149" t="s">
        <v>128</v>
      </c>
    </row>
    <row r="795" spans="1:65" s="2" customFormat="1" ht="16.5" customHeight="1">
      <c r="A795" s="30"/>
      <c r="B795" s="133"/>
      <c r="C795" s="268" t="s">
        <v>882</v>
      </c>
      <c r="D795" s="268" t="s">
        <v>130</v>
      </c>
      <c r="E795" s="269" t="s">
        <v>883</v>
      </c>
      <c r="F795" s="270" t="s">
        <v>884</v>
      </c>
      <c r="G795" s="271" t="s">
        <v>305</v>
      </c>
      <c r="H795" s="272">
        <v>6.5</v>
      </c>
      <c r="I795" s="296"/>
      <c r="J795" s="294">
        <f>ROUND(I795*H795,2)</f>
        <v>0</v>
      </c>
      <c r="K795" s="270" t="s">
        <v>134</v>
      </c>
      <c r="L795" s="31"/>
      <c r="M795" s="135" t="s">
        <v>3</v>
      </c>
      <c r="N795" s="136" t="s">
        <v>44</v>
      </c>
      <c r="O795" s="137">
        <v>0.525</v>
      </c>
      <c r="P795" s="137">
        <f>O795*H795</f>
        <v>3.4125</v>
      </c>
      <c r="Q795" s="137">
        <v>0</v>
      </c>
      <c r="R795" s="137">
        <f>Q795*H795</f>
        <v>0</v>
      </c>
      <c r="S795" s="137">
        <v>0</v>
      </c>
      <c r="T795" s="138">
        <f>S795*H795</f>
        <v>0</v>
      </c>
      <c r="U795" s="30"/>
      <c r="V795" s="30"/>
      <c r="W795" s="30"/>
      <c r="X795" s="30"/>
      <c r="Y795" s="30"/>
      <c r="Z795" s="30"/>
      <c r="AA795" s="30"/>
      <c r="AB795" s="30"/>
      <c r="AC795" s="30"/>
      <c r="AD795" s="30"/>
      <c r="AE795" s="30"/>
      <c r="AR795" s="139" t="s">
        <v>368</v>
      </c>
      <c r="AT795" s="139" t="s">
        <v>130</v>
      </c>
      <c r="AU795" s="139" t="s">
        <v>83</v>
      </c>
      <c r="AY795" s="18" t="s">
        <v>128</v>
      </c>
      <c r="BE795" s="140">
        <f>IF(N795="základní",J795,0)</f>
        <v>0</v>
      </c>
      <c r="BF795" s="140">
        <f>IF(N795="snížená",J795,0)</f>
        <v>0</v>
      </c>
      <c r="BG795" s="140">
        <f>IF(N795="zákl. přenesená",J795,0)</f>
        <v>0</v>
      </c>
      <c r="BH795" s="140">
        <f>IF(N795="sníž. přenesená",J795,0)</f>
        <v>0</v>
      </c>
      <c r="BI795" s="140">
        <f>IF(N795="nulová",J795,0)</f>
        <v>0</v>
      </c>
      <c r="BJ795" s="18" t="s">
        <v>135</v>
      </c>
      <c r="BK795" s="140">
        <f>ROUND(I795*H795,2)</f>
        <v>0</v>
      </c>
      <c r="BL795" s="18" t="s">
        <v>368</v>
      </c>
      <c r="BM795" s="139" t="s">
        <v>885</v>
      </c>
    </row>
    <row r="796" spans="2:51" s="14" customFormat="1" ht="12">
      <c r="B796" s="148"/>
      <c r="C796" s="278"/>
      <c r="D796" s="273" t="s">
        <v>139</v>
      </c>
      <c r="E796" s="279" t="s">
        <v>3</v>
      </c>
      <c r="F796" s="280" t="s">
        <v>886</v>
      </c>
      <c r="G796" s="278"/>
      <c r="H796" s="281">
        <v>6.5</v>
      </c>
      <c r="I796" s="258"/>
      <c r="J796" s="278"/>
      <c r="K796" s="278"/>
      <c r="L796" s="148"/>
      <c r="M796" s="150"/>
      <c r="N796" s="151"/>
      <c r="O796" s="151"/>
      <c r="P796" s="151"/>
      <c r="Q796" s="151"/>
      <c r="R796" s="151"/>
      <c r="S796" s="151"/>
      <c r="T796" s="152"/>
      <c r="AT796" s="149" t="s">
        <v>139</v>
      </c>
      <c r="AU796" s="149" t="s">
        <v>83</v>
      </c>
      <c r="AV796" s="14" t="s">
        <v>83</v>
      </c>
      <c r="AW796" s="14" t="s">
        <v>31</v>
      </c>
      <c r="AX796" s="14" t="s">
        <v>70</v>
      </c>
      <c r="AY796" s="149" t="s">
        <v>128</v>
      </c>
    </row>
    <row r="797" spans="2:51" s="15" customFormat="1" ht="12">
      <c r="B797" s="153"/>
      <c r="C797" s="282"/>
      <c r="D797" s="273" t="s">
        <v>139</v>
      </c>
      <c r="E797" s="283" t="s">
        <v>3</v>
      </c>
      <c r="F797" s="284" t="s">
        <v>143</v>
      </c>
      <c r="G797" s="282"/>
      <c r="H797" s="285">
        <v>6.5</v>
      </c>
      <c r="I797" s="259"/>
      <c r="J797" s="282"/>
      <c r="K797" s="282"/>
      <c r="L797" s="153"/>
      <c r="M797" s="155"/>
      <c r="N797" s="156"/>
      <c r="O797" s="156"/>
      <c r="P797" s="156"/>
      <c r="Q797" s="156"/>
      <c r="R797" s="156"/>
      <c r="S797" s="156"/>
      <c r="T797" s="157"/>
      <c r="AT797" s="154" t="s">
        <v>139</v>
      </c>
      <c r="AU797" s="154" t="s">
        <v>83</v>
      </c>
      <c r="AV797" s="15" t="s">
        <v>135</v>
      </c>
      <c r="AW797" s="15" t="s">
        <v>31</v>
      </c>
      <c r="AX797" s="15" t="s">
        <v>77</v>
      </c>
      <c r="AY797" s="154" t="s">
        <v>128</v>
      </c>
    </row>
    <row r="798" spans="1:65" s="2" customFormat="1" ht="16.5" customHeight="1">
      <c r="A798" s="30"/>
      <c r="B798" s="133"/>
      <c r="C798" s="286" t="s">
        <v>887</v>
      </c>
      <c r="D798" s="286" t="s">
        <v>202</v>
      </c>
      <c r="E798" s="287" t="s">
        <v>888</v>
      </c>
      <c r="F798" s="288" t="s">
        <v>889</v>
      </c>
      <c r="G798" s="289" t="s">
        <v>305</v>
      </c>
      <c r="H798" s="290">
        <v>3</v>
      </c>
      <c r="I798" s="297"/>
      <c r="J798" s="295">
        <f>ROUND(I798*H798,2)</f>
        <v>0</v>
      </c>
      <c r="K798" s="288" t="s">
        <v>134</v>
      </c>
      <c r="L798" s="158"/>
      <c r="M798" s="159" t="s">
        <v>3</v>
      </c>
      <c r="N798" s="160" t="s">
        <v>44</v>
      </c>
      <c r="O798" s="137">
        <v>0</v>
      </c>
      <c r="P798" s="137">
        <f>O798*H798</f>
        <v>0</v>
      </c>
      <c r="Q798" s="137">
        <v>0.00173</v>
      </c>
      <c r="R798" s="137">
        <f>Q798*H798</f>
        <v>0.00519</v>
      </c>
      <c r="S798" s="137">
        <v>0</v>
      </c>
      <c r="T798" s="138">
        <f>S798*H798</f>
        <v>0</v>
      </c>
      <c r="U798" s="30"/>
      <c r="V798" s="30"/>
      <c r="W798" s="30"/>
      <c r="X798" s="30"/>
      <c r="Y798" s="30"/>
      <c r="Z798" s="30"/>
      <c r="AA798" s="30"/>
      <c r="AB798" s="30"/>
      <c r="AC798" s="30"/>
      <c r="AD798" s="30"/>
      <c r="AE798" s="30"/>
      <c r="AR798" s="139" t="s">
        <v>191</v>
      </c>
      <c r="AT798" s="139" t="s">
        <v>202</v>
      </c>
      <c r="AU798" s="139" t="s">
        <v>83</v>
      </c>
      <c r="AY798" s="18" t="s">
        <v>128</v>
      </c>
      <c r="BE798" s="140">
        <f>IF(N798="základní",J798,0)</f>
        <v>0</v>
      </c>
      <c r="BF798" s="140">
        <f>IF(N798="snížená",J798,0)</f>
        <v>0</v>
      </c>
      <c r="BG798" s="140">
        <f>IF(N798="zákl. přenesená",J798,0)</f>
        <v>0</v>
      </c>
      <c r="BH798" s="140">
        <f>IF(N798="sníž. přenesená",J798,0)</f>
        <v>0</v>
      </c>
      <c r="BI798" s="140">
        <f>IF(N798="nulová",J798,0)</f>
        <v>0</v>
      </c>
      <c r="BJ798" s="18" t="s">
        <v>135</v>
      </c>
      <c r="BK798" s="140">
        <f>ROUND(I798*H798,2)</f>
        <v>0</v>
      </c>
      <c r="BL798" s="18" t="s">
        <v>368</v>
      </c>
      <c r="BM798" s="139" t="s">
        <v>890</v>
      </c>
    </row>
    <row r="799" spans="1:65" s="2" customFormat="1" ht="16.5" customHeight="1">
      <c r="A799" s="30"/>
      <c r="B799" s="133"/>
      <c r="C799" s="268" t="s">
        <v>213</v>
      </c>
      <c r="D799" s="268" t="s">
        <v>130</v>
      </c>
      <c r="E799" s="269" t="s">
        <v>891</v>
      </c>
      <c r="F799" s="270" t="s">
        <v>892</v>
      </c>
      <c r="G799" s="271" t="s">
        <v>782</v>
      </c>
      <c r="H799" s="272">
        <v>4</v>
      </c>
      <c r="I799" s="296"/>
      <c r="J799" s="294">
        <f>ROUND(I799*H799,2)</f>
        <v>0</v>
      </c>
      <c r="K799" s="270" t="s">
        <v>134</v>
      </c>
      <c r="L799" s="31"/>
      <c r="M799" s="135" t="s">
        <v>3</v>
      </c>
      <c r="N799" s="136" t="s">
        <v>44</v>
      </c>
      <c r="O799" s="137">
        <v>8.827</v>
      </c>
      <c r="P799" s="137">
        <f>O799*H799</f>
        <v>35.308</v>
      </c>
      <c r="Q799" s="137">
        <v>0</v>
      </c>
      <c r="R799" s="137">
        <f>Q799*H799</f>
        <v>0</v>
      </c>
      <c r="S799" s="137">
        <v>0</v>
      </c>
      <c r="T799" s="138">
        <f>S799*H799</f>
        <v>0</v>
      </c>
      <c r="U799" s="30"/>
      <c r="V799" s="30"/>
      <c r="W799" s="30"/>
      <c r="X799" s="30"/>
      <c r="Y799" s="30"/>
      <c r="Z799" s="30"/>
      <c r="AA799" s="30"/>
      <c r="AB799" s="30"/>
      <c r="AC799" s="30"/>
      <c r="AD799" s="30"/>
      <c r="AE799" s="30"/>
      <c r="AR799" s="139" t="s">
        <v>368</v>
      </c>
      <c r="AT799" s="139" t="s">
        <v>130</v>
      </c>
      <c r="AU799" s="139" t="s">
        <v>83</v>
      </c>
      <c r="AY799" s="18" t="s">
        <v>128</v>
      </c>
      <c r="BE799" s="140">
        <f>IF(N799="základní",J799,0)</f>
        <v>0</v>
      </c>
      <c r="BF799" s="140">
        <f>IF(N799="snížená",J799,0)</f>
        <v>0</v>
      </c>
      <c r="BG799" s="140">
        <f>IF(N799="zákl. přenesená",J799,0)</f>
        <v>0</v>
      </c>
      <c r="BH799" s="140">
        <f>IF(N799="sníž. přenesená",J799,0)</f>
        <v>0</v>
      </c>
      <c r="BI799" s="140">
        <f>IF(N799="nulová",J799,0)</f>
        <v>0</v>
      </c>
      <c r="BJ799" s="18" t="s">
        <v>135</v>
      </c>
      <c r="BK799" s="140">
        <f>ROUND(I799*H799,2)</f>
        <v>0</v>
      </c>
      <c r="BL799" s="18" t="s">
        <v>368</v>
      </c>
      <c r="BM799" s="139" t="s">
        <v>893</v>
      </c>
    </row>
    <row r="800" spans="1:65" s="2" customFormat="1" ht="16.5" customHeight="1">
      <c r="A800" s="30"/>
      <c r="B800" s="133"/>
      <c r="C800" s="268" t="s">
        <v>894</v>
      </c>
      <c r="D800" s="268" t="s">
        <v>130</v>
      </c>
      <c r="E800" s="269" t="s">
        <v>895</v>
      </c>
      <c r="F800" s="270" t="s">
        <v>896</v>
      </c>
      <c r="G800" s="271" t="s">
        <v>782</v>
      </c>
      <c r="H800" s="272">
        <v>4</v>
      </c>
      <c r="I800" s="296"/>
      <c r="J800" s="294">
        <f>ROUND(I800*H800,2)</f>
        <v>0</v>
      </c>
      <c r="K800" s="270" t="s">
        <v>134</v>
      </c>
      <c r="L800" s="31"/>
      <c r="M800" s="135" t="s">
        <v>3</v>
      </c>
      <c r="N800" s="136" t="s">
        <v>44</v>
      </c>
      <c r="O800" s="137">
        <v>1.766</v>
      </c>
      <c r="P800" s="137">
        <f>O800*H800</f>
        <v>7.064</v>
      </c>
      <c r="Q800" s="137">
        <v>0</v>
      </c>
      <c r="R800" s="137">
        <f>Q800*H800</f>
        <v>0</v>
      </c>
      <c r="S800" s="137">
        <v>0.034</v>
      </c>
      <c r="T800" s="138">
        <f>S800*H800</f>
        <v>0.136</v>
      </c>
      <c r="U800" s="30"/>
      <c r="V800" s="30"/>
      <c r="W800" s="30"/>
      <c r="X800" s="30"/>
      <c r="Y800" s="30"/>
      <c r="Z800" s="30"/>
      <c r="AA800" s="30"/>
      <c r="AB800" s="30"/>
      <c r="AC800" s="30"/>
      <c r="AD800" s="30"/>
      <c r="AE800" s="30"/>
      <c r="AR800" s="139" t="s">
        <v>368</v>
      </c>
      <c r="AT800" s="139" t="s">
        <v>130</v>
      </c>
      <c r="AU800" s="139" t="s">
        <v>83</v>
      </c>
      <c r="AY800" s="18" t="s">
        <v>128</v>
      </c>
      <c r="BE800" s="140">
        <f>IF(N800="základní",J800,0)</f>
        <v>0</v>
      </c>
      <c r="BF800" s="140">
        <f>IF(N800="snížená",J800,0)</f>
        <v>0</v>
      </c>
      <c r="BG800" s="140">
        <f>IF(N800="zákl. přenesená",J800,0)</f>
        <v>0</v>
      </c>
      <c r="BH800" s="140">
        <f>IF(N800="sníž. přenesená",J800,0)</f>
        <v>0</v>
      </c>
      <c r="BI800" s="140">
        <f>IF(N800="nulová",J800,0)</f>
        <v>0</v>
      </c>
      <c r="BJ800" s="18" t="s">
        <v>135</v>
      </c>
      <c r="BK800" s="140">
        <f>ROUND(I800*H800,2)</f>
        <v>0</v>
      </c>
      <c r="BL800" s="18" t="s">
        <v>368</v>
      </c>
      <c r="BM800" s="139" t="s">
        <v>897</v>
      </c>
    </row>
    <row r="801" spans="2:51" s="14" customFormat="1" ht="12">
      <c r="B801" s="148"/>
      <c r="C801" s="278"/>
      <c r="D801" s="273" t="s">
        <v>139</v>
      </c>
      <c r="E801" s="279" t="s">
        <v>3</v>
      </c>
      <c r="F801" s="280" t="s">
        <v>135</v>
      </c>
      <c r="G801" s="278"/>
      <c r="H801" s="281">
        <v>4</v>
      </c>
      <c r="I801" s="258"/>
      <c r="J801" s="278"/>
      <c r="K801" s="278"/>
      <c r="L801" s="148"/>
      <c r="M801" s="150"/>
      <c r="N801" s="151"/>
      <c r="O801" s="151"/>
      <c r="P801" s="151"/>
      <c r="Q801" s="151"/>
      <c r="R801" s="151"/>
      <c r="S801" s="151"/>
      <c r="T801" s="152"/>
      <c r="AT801" s="149" t="s">
        <v>139</v>
      </c>
      <c r="AU801" s="149" t="s">
        <v>83</v>
      </c>
      <c r="AV801" s="14" t="s">
        <v>83</v>
      </c>
      <c r="AW801" s="14" t="s">
        <v>31</v>
      </c>
      <c r="AX801" s="14" t="s">
        <v>77</v>
      </c>
      <c r="AY801" s="149" t="s">
        <v>128</v>
      </c>
    </row>
    <row r="802" spans="1:65" s="2" customFormat="1" ht="21.75" customHeight="1">
      <c r="A802" s="30"/>
      <c r="B802" s="133"/>
      <c r="C802" s="268" t="s">
        <v>898</v>
      </c>
      <c r="D802" s="268" t="s">
        <v>130</v>
      </c>
      <c r="E802" s="269" t="s">
        <v>899</v>
      </c>
      <c r="F802" s="270" t="s">
        <v>900</v>
      </c>
      <c r="G802" s="271" t="s">
        <v>164</v>
      </c>
      <c r="H802" s="272">
        <v>0.015</v>
      </c>
      <c r="I802" s="296"/>
      <c r="J802" s="294">
        <f>ROUND(I802*H802,2)</f>
        <v>0</v>
      </c>
      <c r="K802" s="270" t="s">
        <v>134</v>
      </c>
      <c r="L802" s="31"/>
      <c r="M802" s="135" t="s">
        <v>3</v>
      </c>
      <c r="N802" s="136" t="s">
        <v>44</v>
      </c>
      <c r="O802" s="137">
        <v>8.49</v>
      </c>
      <c r="P802" s="137">
        <f>O802*H802</f>
        <v>0.12735</v>
      </c>
      <c r="Q802" s="137">
        <v>0</v>
      </c>
      <c r="R802" s="137">
        <f>Q802*H802</f>
        <v>0</v>
      </c>
      <c r="S802" s="137">
        <v>0</v>
      </c>
      <c r="T802" s="138">
        <f>S802*H802</f>
        <v>0</v>
      </c>
      <c r="U802" s="30"/>
      <c r="V802" s="30"/>
      <c r="W802" s="30"/>
      <c r="X802" s="30"/>
      <c r="Y802" s="30"/>
      <c r="Z802" s="30"/>
      <c r="AA802" s="30"/>
      <c r="AB802" s="30"/>
      <c r="AC802" s="30"/>
      <c r="AD802" s="30"/>
      <c r="AE802" s="30"/>
      <c r="AR802" s="139" t="s">
        <v>368</v>
      </c>
      <c r="AT802" s="139" t="s">
        <v>130</v>
      </c>
      <c r="AU802" s="139" t="s">
        <v>83</v>
      </c>
      <c r="AY802" s="18" t="s">
        <v>128</v>
      </c>
      <c r="BE802" s="140">
        <f>IF(N802="základní",J802,0)</f>
        <v>0</v>
      </c>
      <c r="BF802" s="140">
        <f>IF(N802="snížená",J802,0)</f>
        <v>0</v>
      </c>
      <c r="BG802" s="140">
        <f>IF(N802="zákl. přenesená",J802,0)</f>
        <v>0</v>
      </c>
      <c r="BH802" s="140">
        <f>IF(N802="sníž. přenesená",J802,0)</f>
        <v>0</v>
      </c>
      <c r="BI802" s="140">
        <f>IF(N802="nulová",J802,0)</f>
        <v>0</v>
      </c>
      <c r="BJ802" s="18" t="s">
        <v>135</v>
      </c>
      <c r="BK802" s="140">
        <f>ROUND(I802*H802,2)</f>
        <v>0</v>
      </c>
      <c r="BL802" s="18" t="s">
        <v>368</v>
      </c>
      <c r="BM802" s="139" t="s">
        <v>901</v>
      </c>
    </row>
    <row r="803" spans="1:47" s="2" customFormat="1" ht="78">
      <c r="A803" s="30"/>
      <c r="B803" s="31"/>
      <c r="C803" s="263"/>
      <c r="D803" s="273" t="s">
        <v>137</v>
      </c>
      <c r="E803" s="263"/>
      <c r="F803" s="274" t="s">
        <v>795</v>
      </c>
      <c r="G803" s="263"/>
      <c r="H803" s="263"/>
      <c r="I803" s="256"/>
      <c r="J803" s="263"/>
      <c r="K803" s="263"/>
      <c r="L803" s="31"/>
      <c r="M803" s="141"/>
      <c r="N803" s="142"/>
      <c r="O803" s="51"/>
      <c r="P803" s="51"/>
      <c r="Q803" s="51"/>
      <c r="R803" s="51"/>
      <c r="S803" s="51"/>
      <c r="T803" s="52"/>
      <c r="U803" s="30"/>
      <c r="V803" s="30"/>
      <c r="W803" s="30"/>
      <c r="X803" s="30"/>
      <c r="Y803" s="30"/>
      <c r="Z803" s="30"/>
      <c r="AA803" s="30"/>
      <c r="AB803" s="30"/>
      <c r="AC803" s="30"/>
      <c r="AD803" s="30"/>
      <c r="AE803" s="30"/>
      <c r="AT803" s="18" t="s">
        <v>137</v>
      </c>
      <c r="AU803" s="18" t="s">
        <v>83</v>
      </c>
    </row>
    <row r="804" spans="1:65" s="2" customFormat="1" ht="21.75" customHeight="1">
      <c r="A804" s="30"/>
      <c r="B804" s="133"/>
      <c r="C804" s="268" t="s">
        <v>902</v>
      </c>
      <c r="D804" s="268" t="s">
        <v>130</v>
      </c>
      <c r="E804" s="269" t="s">
        <v>903</v>
      </c>
      <c r="F804" s="270" t="s">
        <v>904</v>
      </c>
      <c r="G804" s="271" t="s">
        <v>164</v>
      </c>
      <c r="H804" s="272">
        <v>0.015</v>
      </c>
      <c r="I804" s="296"/>
      <c r="J804" s="294">
        <f>ROUND(I804*H804,2)</f>
        <v>0</v>
      </c>
      <c r="K804" s="270" t="s">
        <v>134</v>
      </c>
      <c r="L804" s="31"/>
      <c r="M804" s="135" t="s">
        <v>3</v>
      </c>
      <c r="N804" s="136" t="s">
        <v>44</v>
      </c>
      <c r="O804" s="137">
        <v>1.51</v>
      </c>
      <c r="P804" s="137">
        <f>O804*H804</f>
        <v>0.02265</v>
      </c>
      <c r="Q804" s="137">
        <v>0</v>
      </c>
      <c r="R804" s="137">
        <f>Q804*H804</f>
        <v>0</v>
      </c>
      <c r="S804" s="137">
        <v>0</v>
      </c>
      <c r="T804" s="138">
        <f>S804*H804</f>
        <v>0</v>
      </c>
      <c r="U804" s="30"/>
      <c r="V804" s="30"/>
      <c r="W804" s="30"/>
      <c r="X804" s="30"/>
      <c r="Y804" s="30"/>
      <c r="Z804" s="30"/>
      <c r="AA804" s="30"/>
      <c r="AB804" s="30"/>
      <c r="AC804" s="30"/>
      <c r="AD804" s="30"/>
      <c r="AE804" s="30"/>
      <c r="AR804" s="139" t="s">
        <v>368</v>
      </c>
      <c r="AT804" s="139" t="s">
        <v>130</v>
      </c>
      <c r="AU804" s="139" t="s">
        <v>83</v>
      </c>
      <c r="AY804" s="18" t="s">
        <v>128</v>
      </c>
      <c r="BE804" s="140">
        <f>IF(N804="základní",J804,0)</f>
        <v>0</v>
      </c>
      <c r="BF804" s="140">
        <f>IF(N804="snížená",J804,0)</f>
        <v>0</v>
      </c>
      <c r="BG804" s="140">
        <f>IF(N804="zákl. přenesená",J804,0)</f>
        <v>0</v>
      </c>
      <c r="BH804" s="140">
        <f>IF(N804="sníž. přenesená",J804,0)</f>
        <v>0</v>
      </c>
      <c r="BI804" s="140">
        <f>IF(N804="nulová",J804,0)</f>
        <v>0</v>
      </c>
      <c r="BJ804" s="18" t="s">
        <v>135</v>
      </c>
      <c r="BK804" s="140">
        <f>ROUND(I804*H804,2)</f>
        <v>0</v>
      </c>
      <c r="BL804" s="18" t="s">
        <v>368</v>
      </c>
      <c r="BM804" s="139" t="s">
        <v>905</v>
      </c>
    </row>
    <row r="805" spans="1:47" s="2" customFormat="1" ht="78">
      <c r="A805" s="30"/>
      <c r="B805" s="31"/>
      <c r="C805" s="263"/>
      <c r="D805" s="273" t="s">
        <v>137</v>
      </c>
      <c r="E805" s="263"/>
      <c r="F805" s="274" t="s">
        <v>795</v>
      </c>
      <c r="G805" s="263"/>
      <c r="H805" s="263"/>
      <c r="I805" s="256"/>
      <c r="J805" s="263"/>
      <c r="K805" s="263"/>
      <c r="L805" s="31"/>
      <c r="M805" s="141"/>
      <c r="N805" s="142"/>
      <c r="O805" s="51"/>
      <c r="P805" s="51"/>
      <c r="Q805" s="51"/>
      <c r="R805" s="51"/>
      <c r="S805" s="51"/>
      <c r="T805" s="52"/>
      <c r="U805" s="30"/>
      <c r="V805" s="30"/>
      <c r="W805" s="30"/>
      <c r="X805" s="30"/>
      <c r="Y805" s="30"/>
      <c r="Z805" s="30"/>
      <c r="AA805" s="30"/>
      <c r="AB805" s="30"/>
      <c r="AC805" s="30"/>
      <c r="AD805" s="30"/>
      <c r="AE805" s="30"/>
      <c r="AT805" s="18" t="s">
        <v>137</v>
      </c>
      <c r="AU805" s="18" t="s">
        <v>83</v>
      </c>
    </row>
    <row r="806" spans="2:63" s="12" customFormat="1" ht="22.9" customHeight="1">
      <c r="B806" s="125"/>
      <c r="C806" s="264"/>
      <c r="D806" s="265" t="s">
        <v>69</v>
      </c>
      <c r="E806" s="267" t="s">
        <v>906</v>
      </c>
      <c r="F806" s="267" t="s">
        <v>907</v>
      </c>
      <c r="G806" s="264"/>
      <c r="H806" s="264"/>
      <c r="I806" s="260"/>
      <c r="J806" s="293">
        <f>BK806</f>
        <v>0</v>
      </c>
      <c r="K806" s="264"/>
      <c r="L806" s="125"/>
      <c r="M806" s="127"/>
      <c r="N806" s="128"/>
      <c r="O806" s="128"/>
      <c r="P806" s="129">
        <f>SUM(P807:P817)</f>
        <v>28.09028</v>
      </c>
      <c r="Q806" s="128"/>
      <c r="R806" s="129">
        <f>SUM(R807:R817)</f>
        <v>1.1599576</v>
      </c>
      <c r="S806" s="128"/>
      <c r="T806" s="130">
        <f>SUM(T807:T817)</f>
        <v>0</v>
      </c>
      <c r="AR806" s="126" t="s">
        <v>83</v>
      </c>
      <c r="AT806" s="131" t="s">
        <v>69</v>
      </c>
      <c r="AU806" s="131" t="s">
        <v>77</v>
      </c>
      <c r="AY806" s="126" t="s">
        <v>128</v>
      </c>
      <c r="BK806" s="132">
        <f>SUM(BK807:BK817)</f>
        <v>0</v>
      </c>
    </row>
    <row r="807" spans="1:65" s="2" customFormat="1" ht="21.75" customHeight="1">
      <c r="A807" s="30"/>
      <c r="B807" s="133"/>
      <c r="C807" s="268" t="s">
        <v>908</v>
      </c>
      <c r="D807" s="268" t="s">
        <v>130</v>
      </c>
      <c r="E807" s="269" t="s">
        <v>909</v>
      </c>
      <c r="F807" s="270" t="s">
        <v>910</v>
      </c>
      <c r="G807" s="271" t="s">
        <v>177</v>
      </c>
      <c r="H807" s="272">
        <v>50.92</v>
      </c>
      <c r="I807" s="296"/>
      <c r="J807" s="294">
        <f>ROUND(I807*H807,2)</f>
        <v>0</v>
      </c>
      <c r="K807" s="270" t="s">
        <v>134</v>
      </c>
      <c r="L807" s="31"/>
      <c r="M807" s="135" t="s">
        <v>3</v>
      </c>
      <c r="N807" s="136" t="s">
        <v>44</v>
      </c>
      <c r="O807" s="137">
        <v>0.476</v>
      </c>
      <c r="P807" s="137">
        <f>O807*H807</f>
        <v>24.23792</v>
      </c>
      <c r="Q807" s="137">
        <v>0.02258</v>
      </c>
      <c r="R807" s="137">
        <f>Q807*H807</f>
        <v>1.1497736</v>
      </c>
      <c r="S807" s="137">
        <v>0</v>
      </c>
      <c r="T807" s="138">
        <f>S807*H807</f>
        <v>0</v>
      </c>
      <c r="U807" s="30"/>
      <c r="V807" s="30"/>
      <c r="W807" s="30"/>
      <c r="X807" s="30"/>
      <c r="Y807" s="30"/>
      <c r="Z807" s="30"/>
      <c r="AA807" s="30"/>
      <c r="AB807" s="30"/>
      <c r="AC807" s="30"/>
      <c r="AD807" s="30"/>
      <c r="AE807" s="30"/>
      <c r="AR807" s="139" t="s">
        <v>368</v>
      </c>
      <c r="AT807" s="139" t="s">
        <v>130</v>
      </c>
      <c r="AU807" s="139" t="s">
        <v>83</v>
      </c>
      <c r="AY807" s="18" t="s">
        <v>128</v>
      </c>
      <c r="BE807" s="140">
        <f>IF(N807="základní",J807,0)</f>
        <v>0</v>
      </c>
      <c r="BF807" s="140">
        <f>IF(N807="snížená",J807,0)</f>
        <v>0</v>
      </c>
      <c r="BG807" s="140">
        <f>IF(N807="zákl. přenesená",J807,0)</f>
        <v>0</v>
      </c>
      <c r="BH807" s="140">
        <f>IF(N807="sníž. přenesená",J807,0)</f>
        <v>0</v>
      </c>
      <c r="BI807" s="140">
        <f>IF(N807="nulová",J807,0)</f>
        <v>0</v>
      </c>
      <c r="BJ807" s="18" t="s">
        <v>135</v>
      </c>
      <c r="BK807" s="140">
        <f>ROUND(I807*H807,2)</f>
        <v>0</v>
      </c>
      <c r="BL807" s="18" t="s">
        <v>368</v>
      </c>
      <c r="BM807" s="139" t="s">
        <v>911</v>
      </c>
    </row>
    <row r="808" spans="1:47" s="2" customFormat="1" ht="39">
      <c r="A808" s="30"/>
      <c r="B808" s="31"/>
      <c r="C808" s="263"/>
      <c r="D808" s="273" t="s">
        <v>137</v>
      </c>
      <c r="E808" s="263"/>
      <c r="F808" s="274" t="s">
        <v>912</v>
      </c>
      <c r="G808" s="263"/>
      <c r="H808" s="263"/>
      <c r="I808" s="256"/>
      <c r="J808" s="263"/>
      <c r="K808" s="263"/>
      <c r="L808" s="31"/>
      <c r="M808" s="141"/>
      <c r="N808" s="142"/>
      <c r="O808" s="51"/>
      <c r="P808" s="51"/>
      <c r="Q808" s="51"/>
      <c r="R808" s="51"/>
      <c r="S808" s="51"/>
      <c r="T808" s="52"/>
      <c r="U808" s="30"/>
      <c r="V808" s="30"/>
      <c r="W808" s="30"/>
      <c r="X808" s="30"/>
      <c r="Y808" s="30"/>
      <c r="Z808" s="30"/>
      <c r="AA808" s="30"/>
      <c r="AB808" s="30"/>
      <c r="AC808" s="30"/>
      <c r="AD808" s="30"/>
      <c r="AE808" s="30"/>
      <c r="AT808" s="18" t="s">
        <v>137</v>
      </c>
      <c r="AU808" s="18" t="s">
        <v>83</v>
      </c>
    </row>
    <row r="809" spans="2:51" s="14" customFormat="1" ht="12">
      <c r="B809" s="148"/>
      <c r="C809" s="278"/>
      <c r="D809" s="273" t="s">
        <v>139</v>
      </c>
      <c r="E809" s="279" t="s">
        <v>3</v>
      </c>
      <c r="F809" s="280" t="s">
        <v>913</v>
      </c>
      <c r="G809" s="278"/>
      <c r="H809" s="281">
        <v>50.92</v>
      </c>
      <c r="I809" s="258"/>
      <c r="J809" s="278"/>
      <c r="K809" s="278"/>
      <c r="L809" s="148"/>
      <c r="M809" s="150"/>
      <c r="N809" s="151"/>
      <c r="O809" s="151"/>
      <c r="P809" s="151"/>
      <c r="Q809" s="151"/>
      <c r="R809" s="151"/>
      <c r="S809" s="151"/>
      <c r="T809" s="152"/>
      <c r="AT809" s="149" t="s">
        <v>139</v>
      </c>
      <c r="AU809" s="149" t="s">
        <v>83</v>
      </c>
      <c r="AV809" s="14" t="s">
        <v>83</v>
      </c>
      <c r="AW809" s="14" t="s">
        <v>31</v>
      </c>
      <c r="AX809" s="14" t="s">
        <v>77</v>
      </c>
      <c r="AY809" s="149" t="s">
        <v>128</v>
      </c>
    </row>
    <row r="810" spans="1:65" s="2" customFormat="1" ht="16.5" customHeight="1">
      <c r="A810" s="30"/>
      <c r="B810" s="133"/>
      <c r="C810" s="268" t="s">
        <v>914</v>
      </c>
      <c r="D810" s="268" t="s">
        <v>130</v>
      </c>
      <c r="E810" s="269" t="s">
        <v>915</v>
      </c>
      <c r="F810" s="270" t="s">
        <v>916</v>
      </c>
      <c r="G810" s="271" t="s">
        <v>177</v>
      </c>
      <c r="H810" s="272">
        <v>50.92</v>
      </c>
      <c r="I810" s="296"/>
      <c r="J810" s="294">
        <f>ROUND(I810*H810,2)</f>
        <v>0</v>
      </c>
      <c r="K810" s="270" t="s">
        <v>134</v>
      </c>
      <c r="L810" s="31"/>
      <c r="M810" s="135" t="s">
        <v>3</v>
      </c>
      <c r="N810" s="136" t="s">
        <v>44</v>
      </c>
      <c r="O810" s="137">
        <v>0</v>
      </c>
      <c r="P810" s="137">
        <f>O810*H810</f>
        <v>0</v>
      </c>
      <c r="Q810" s="137">
        <v>0.0002</v>
      </c>
      <c r="R810" s="137">
        <f>Q810*H810</f>
        <v>0.010184</v>
      </c>
      <c r="S810" s="137">
        <v>0</v>
      </c>
      <c r="T810" s="138">
        <f>S810*H810</f>
        <v>0</v>
      </c>
      <c r="U810" s="30"/>
      <c r="V810" s="30"/>
      <c r="W810" s="30"/>
      <c r="X810" s="30"/>
      <c r="Y810" s="30"/>
      <c r="Z810" s="30"/>
      <c r="AA810" s="30"/>
      <c r="AB810" s="30"/>
      <c r="AC810" s="30"/>
      <c r="AD810" s="30"/>
      <c r="AE810" s="30"/>
      <c r="AR810" s="139" t="s">
        <v>368</v>
      </c>
      <c r="AT810" s="139" t="s">
        <v>130</v>
      </c>
      <c r="AU810" s="139" t="s">
        <v>83</v>
      </c>
      <c r="AY810" s="18" t="s">
        <v>128</v>
      </c>
      <c r="BE810" s="140">
        <f>IF(N810="základní",J810,0)</f>
        <v>0</v>
      </c>
      <c r="BF810" s="140">
        <f>IF(N810="snížená",J810,0)</f>
        <v>0</v>
      </c>
      <c r="BG810" s="140">
        <f>IF(N810="zákl. přenesená",J810,0)</f>
        <v>0</v>
      </c>
      <c r="BH810" s="140">
        <f>IF(N810="sníž. přenesená",J810,0)</f>
        <v>0</v>
      </c>
      <c r="BI810" s="140">
        <f>IF(N810="nulová",J810,0)</f>
        <v>0</v>
      </c>
      <c r="BJ810" s="18" t="s">
        <v>135</v>
      </c>
      <c r="BK810" s="140">
        <f>ROUND(I810*H810,2)</f>
        <v>0</v>
      </c>
      <c r="BL810" s="18" t="s">
        <v>368</v>
      </c>
      <c r="BM810" s="139" t="s">
        <v>917</v>
      </c>
    </row>
    <row r="811" spans="1:47" s="2" customFormat="1" ht="58.5">
      <c r="A811" s="30"/>
      <c r="B811" s="31"/>
      <c r="C811" s="263"/>
      <c r="D811" s="273" t="s">
        <v>137</v>
      </c>
      <c r="E811" s="263"/>
      <c r="F811" s="274" t="s">
        <v>918</v>
      </c>
      <c r="G811" s="263"/>
      <c r="H811" s="263"/>
      <c r="I811" s="256"/>
      <c r="J811" s="263"/>
      <c r="K811" s="263"/>
      <c r="L811" s="31"/>
      <c r="M811" s="141"/>
      <c r="N811" s="142"/>
      <c r="O811" s="51"/>
      <c r="P811" s="51"/>
      <c r="Q811" s="51"/>
      <c r="R811" s="51"/>
      <c r="S811" s="51"/>
      <c r="T811" s="52"/>
      <c r="U811" s="30"/>
      <c r="V811" s="30"/>
      <c r="W811" s="30"/>
      <c r="X811" s="30"/>
      <c r="Y811" s="30"/>
      <c r="Z811" s="30"/>
      <c r="AA811" s="30"/>
      <c r="AB811" s="30"/>
      <c r="AC811" s="30"/>
      <c r="AD811" s="30"/>
      <c r="AE811" s="30"/>
      <c r="AT811" s="18" t="s">
        <v>137</v>
      </c>
      <c r="AU811" s="18" t="s">
        <v>83</v>
      </c>
    </row>
    <row r="812" spans="2:51" s="14" customFormat="1" ht="12">
      <c r="B812" s="148"/>
      <c r="C812" s="278"/>
      <c r="D812" s="273" t="s">
        <v>139</v>
      </c>
      <c r="E812" s="279" t="s">
        <v>3</v>
      </c>
      <c r="F812" s="280" t="s">
        <v>919</v>
      </c>
      <c r="G812" s="278"/>
      <c r="H812" s="281">
        <v>50.92</v>
      </c>
      <c r="I812" s="258"/>
      <c r="J812" s="278"/>
      <c r="K812" s="278"/>
      <c r="L812" s="148"/>
      <c r="M812" s="150"/>
      <c r="N812" s="151"/>
      <c r="O812" s="151"/>
      <c r="P812" s="151"/>
      <c r="Q812" s="151"/>
      <c r="R812" s="151"/>
      <c r="S812" s="151"/>
      <c r="T812" s="152"/>
      <c r="AT812" s="149" t="s">
        <v>139</v>
      </c>
      <c r="AU812" s="149" t="s">
        <v>83</v>
      </c>
      <c r="AV812" s="14" t="s">
        <v>83</v>
      </c>
      <c r="AW812" s="14" t="s">
        <v>31</v>
      </c>
      <c r="AX812" s="14" t="s">
        <v>70</v>
      </c>
      <c r="AY812" s="149" t="s">
        <v>128</v>
      </c>
    </row>
    <row r="813" spans="2:51" s="15" customFormat="1" ht="12">
      <c r="B813" s="153"/>
      <c r="C813" s="282"/>
      <c r="D813" s="273" t="s">
        <v>139</v>
      </c>
      <c r="E813" s="283" t="s">
        <v>3</v>
      </c>
      <c r="F813" s="284" t="s">
        <v>143</v>
      </c>
      <c r="G813" s="282"/>
      <c r="H813" s="285">
        <v>50.92</v>
      </c>
      <c r="I813" s="259"/>
      <c r="J813" s="282"/>
      <c r="K813" s="282"/>
      <c r="L813" s="153"/>
      <c r="M813" s="155"/>
      <c r="N813" s="156"/>
      <c r="O813" s="156"/>
      <c r="P813" s="156"/>
      <c r="Q813" s="156"/>
      <c r="R813" s="156"/>
      <c r="S813" s="156"/>
      <c r="T813" s="157"/>
      <c r="AT813" s="154" t="s">
        <v>139</v>
      </c>
      <c r="AU813" s="154" t="s">
        <v>83</v>
      </c>
      <c r="AV813" s="15" t="s">
        <v>135</v>
      </c>
      <c r="AW813" s="15" t="s">
        <v>31</v>
      </c>
      <c r="AX813" s="15" t="s">
        <v>77</v>
      </c>
      <c r="AY813" s="154" t="s">
        <v>128</v>
      </c>
    </row>
    <row r="814" spans="1:65" s="2" customFormat="1" ht="21.75" customHeight="1">
      <c r="A814" s="30"/>
      <c r="B814" s="133"/>
      <c r="C814" s="268" t="s">
        <v>920</v>
      </c>
      <c r="D814" s="268" t="s">
        <v>130</v>
      </c>
      <c r="E814" s="269" t="s">
        <v>921</v>
      </c>
      <c r="F814" s="270" t="s">
        <v>922</v>
      </c>
      <c r="G814" s="271" t="s">
        <v>164</v>
      </c>
      <c r="H814" s="272">
        <v>1.16</v>
      </c>
      <c r="I814" s="296"/>
      <c r="J814" s="294">
        <f>ROUND(I814*H814,2)</f>
        <v>0</v>
      </c>
      <c r="K814" s="270" t="s">
        <v>134</v>
      </c>
      <c r="L814" s="31"/>
      <c r="M814" s="135" t="s">
        <v>3</v>
      </c>
      <c r="N814" s="136" t="s">
        <v>44</v>
      </c>
      <c r="O814" s="137">
        <v>1.751</v>
      </c>
      <c r="P814" s="137">
        <f>O814*H814</f>
        <v>2.03116</v>
      </c>
      <c r="Q814" s="137">
        <v>0</v>
      </c>
      <c r="R814" s="137">
        <f>Q814*H814</f>
        <v>0</v>
      </c>
      <c r="S814" s="137">
        <v>0</v>
      </c>
      <c r="T814" s="138">
        <f>S814*H814</f>
        <v>0</v>
      </c>
      <c r="U814" s="30"/>
      <c r="V814" s="30"/>
      <c r="W814" s="30"/>
      <c r="X814" s="30"/>
      <c r="Y814" s="30"/>
      <c r="Z814" s="30"/>
      <c r="AA814" s="30"/>
      <c r="AB814" s="30"/>
      <c r="AC814" s="30"/>
      <c r="AD814" s="30"/>
      <c r="AE814" s="30"/>
      <c r="AR814" s="139" t="s">
        <v>368</v>
      </c>
      <c r="AT814" s="139" t="s">
        <v>130</v>
      </c>
      <c r="AU814" s="139" t="s">
        <v>83</v>
      </c>
      <c r="AY814" s="18" t="s">
        <v>128</v>
      </c>
      <c r="BE814" s="140">
        <f>IF(N814="základní",J814,0)</f>
        <v>0</v>
      </c>
      <c r="BF814" s="140">
        <f>IF(N814="snížená",J814,0)</f>
        <v>0</v>
      </c>
      <c r="BG814" s="140">
        <f>IF(N814="zákl. přenesená",J814,0)</f>
        <v>0</v>
      </c>
      <c r="BH814" s="140">
        <f>IF(N814="sníž. přenesená",J814,0)</f>
        <v>0</v>
      </c>
      <c r="BI814" s="140">
        <f>IF(N814="nulová",J814,0)</f>
        <v>0</v>
      </c>
      <c r="BJ814" s="18" t="s">
        <v>135</v>
      </c>
      <c r="BK814" s="140">
        <f>ROUND(I814*H814,2)</f>
        <v>0</v>
      </c>
      <c r="BL814" s="18" t="s">
        <v>368</v>
      </c>
      <c r="BM814" s="139" t="s">
        <v>923</v>
      </c>
    </row>
    <row r="815" spans="1:47" s="2" customFormat="1" ht="78">
      <c r="A815" s="30"/>
      <c r="B815" s="31"/>
      <c r="C815" s="263"/>
      <c r="D815" s="273" t="s">
        <v>137</v>
      </c>
      <c r="E815" s="263"/>
      <c r="F815" s="274" t="s">
        <v>924</v>
      </c>
      <c r="G815" s="263"/>
      <c r="H815" s="263"/>
      <c r="I815" s="256"/>
      <c r="J815" s="263"/>
      <c r="K815" s="263"/>
      <c r="L815" s="31"/>
      <c r="M815" s="141"/>
      <c r="N815" s="142"/>
      <c r="O815" s="51"/>
      <c r="P815" s="51"/>
      <c r="Q815" s="51"/>
      <c r="R815" s="51"/>
      <c r="S815" s="51"/>
      <c r="T815" s="52"/>
      <c r="U815" s="30"/>
      <c r="V815" s="30"/>
      <c r="W815" s="30"/>
      <c r="X815" s="30"/>
      <c r="Y815" s="30"/>
      <c r="Z815" s="30"/>
      <c r="AA815" s="30"/>
      <c r="AB815" s="30"/>
      <c r="AC815" s="30"/>
      <c r="AD815" s="30"/>
      <c r="AE815" s="30"/>
      <c r="AT815" s="18" t="s">
        <v>137</v>
      </c>
      <c r="AU815" s="18" t="s">
        <v>83</v>
      </c>
    </row>
    <row r="816" spans="1:65" s="2" customFormat="1" ht="21.75" customHeight="1">
      <c r="A816" s="30"/>
      <c r="B816" s="133"/>
      <c r="C816" s="268" t="s">
        <v>925</v>
      </c>
      <c r="D816" s="268" t="s">
        <v>130</v>
      </c>
      <c r="E816" s="269" t="s">
        <v>926</v>
      </c>
      <c r="F816" s="270" t="s">
        <v>927</v>
      </c>
      <c r="G816" s="271" t="s">
        <v>164</v>
      </c>
      <c r="H816" s="272">
        <v>1.16</v>
      </c>
      <c r="I816" s="296"/>
      <c r="J816" s="294">
        <f>ROUND(I816*H816,2)</f>
        <v>0</v>
      </c>
      <c r="K816" s="270" t="s">
        <v>134</v>
      </c>
      <c r="L816" s="31"/>
      <c r="M816" s="135" t="s">
        <v>3</v>
      </c>
      <c r="N816" s="136" t="s">
        <v>44</v>
      </c>
      <c r="O816" s="137">
        <v>1.57</v>
      </c>
      <c r="P816" s="137">
        <f>O816*H816</f>
        <v>1.8212</v>
      </c>
      <c r="Q816" s="137">
        <v>0</v>
      </c>
      <c r="R816" s="137">
        <f>Q816*H816</f>
        <v>0</v>
      </c>
      <c r="S816" s="137">
        <v>0</v>
      </c>
      <c r="T816" s="138">
        <f>S816*H816</f>
        <v>0</v>
      </c>
      <c r="U816" s="30"/>
      <c r="V816" s="30"/>
      <c r="W816" s="30"/>
      <c r="X816" s="30"/>
      <c r="Y816" s="30"/>
      <c r="Z816" s="30"/>
      <c r="AA816" s="30"/>
      <c r="AB816" s="30"/>
      <c r="AC816" s="30"/>
      <c r="AD816" s="30"/>
      <c r="AE816" s="30"/>
      <c r="AR816" s="139" t="s">
        <v>368</v>
      </c>
      <c r="AT816" s="139" t="s">
        <v>130</v>
      </c>
      <c r="AU816" s="139" t="s">
        <v>83</v>
      </c>
      <c r="AY816" s="18" t="s">
        <v>128</v>
      </c>
      <c r="BE816" s="140">
        <f>IF(N816="základní",J816,0)</f>
        <v>0</v>
      </c>
      <c r="BF816" s="140">
        <f>IF(N816="snížená",J816,0)</f>
        <v>0</v>
      </c>
      <c r="BG816" s="140">
        <f>IF(N816="zákl. přenesená",J816,0)</f>
        <v>0</v>
      </c>
      <c r="BH816" s="140">
        <f>IF(N816="sníž. přenesená",J816,0)</f>
        <v>0</v>
      </c>
      <c r="BI816" s="140">
        <f>IF(N816="nulová",J816,0)</f>
        <v>0</v>
      </c>
      <c r="BJ816" s="18" t="s">
        <v>135</v>
      </c>
      <c r="BK816" s="140">
        <f>ROUND(I816*H816,2)</f>
        <v>0</v>
      </c>
      <c r="BL816" s="18" t="s">
        <v>368</v>
      </c>
      <c r="BM816" s="139" t="s">
        <v>928</v>
      </c>
    </row>
    <row r="817" spans="1:47" s="2" customFormat="1" ht="78">
      <c r="A817" s="30"/>
      <c r="B817" s="31"/>
      <c r="C817" s="263"/>
      <c r="D817" s="273" t="s">
        <v>137</v>
      </c>
      <c r="E817" s="263"/>
      <c r="F817" s="274" t="s">
        <v>924</v>
      </c>
      <c r="G817" s="263"/>
      <c r="H817" s="263"/>
      <c r="I817" s="256"/>
      <c r="J817" s="263"/>
      <c r="K817" s="263"/>
      <c r="L817" s="31"/>
      <c r="M817" s="141"/>
      <c r="N817" s="142"/>
      <c r="O817" s="51"/>
      <c r="P817" s="51"/>
      <c r="Q817" s="51"/>
      <c r="R817" s="51"/>
      <c r="S817" s="51"/>
      <c r="T817" s="52"/>
      <c r="U817" s="30"/>
      <c r="V817" s="30"/>
      <c r="W817" s="30"/>
      <c r="X817" s="30"/>
      <c r="Y817" s="30"/>
      <c r="Z817" s="30"/>
      <c r="AA817" s="30"/>
      <c r="AB817" s="30"/>
      <c r="AC817" s="30"/>
      <c r="AD817" s="30"/>
      <c r="AE817" s="30"/>
      <c r="AT817" s="18" t="s">
        <v>137</v>
      </c>
      <c r="AU817" s="18" t="s">
        <v>83</v>
      </c>
    </row>
    <row r="818" spans="2:63" s="12" customFormat="1" ht="22.9" customHeight="1">
      <c r="B818" s="125"/>
      <c r="C818" s="264"/>
      <c r="D818" s="265" t="s">
        <v>69</v>
      </c>
      <c r="E818" s="267" t="s">
        <v>929</v>
      </c>
      <c r="F818" s="267" t="s">
        <v>930</v>
      </c>
      <c r="G818" s="264"/>
      <c r="H818" s="264"/>
      <c r="I818" s="260"/>
      <c r="J818" s="293">
        <f>BK818</f>
        <v>0</v>
      </c>
      <c r="K818" s="264"/>
      <c r="L818" s="125"/>
      <c r="M818" s="127"/>
      <c r="N818" s="128"/>
      <c r="O818" s="128"/>
      <c r="P818" s="129">
        <f>SUM(P819:P933)</f>
        <v>431.05109</v>
      </c>
      <c r="Q818" s="128"/>
      <c r="R818" s="129">
        <f>SUM(R819:R933)</f>
        <v>2.3602721</v>
      </c>
      <c r="S818" s="128"/>
      <c r="T818" s="130">
        <f>SUM(T819:T933)</f>
        <v>0.8324631999999998</v>
      </c>
      <c r="AR818" s="126" t="s">
        <v>83</v>
      </c>
      <c r="AT818" s="131" t="s">
        <v>69</v>
      </c>
      <c r="AU818" s="131" t="s">
        <v>77</v>
      </c>
      <c r="AY818" s="126" t="s">
        <v>128</v>
      </c>
      <c r="BK818" s="132">
        <f>SUM(BK819:BK933)</f>
        <v>0</v>
      </c>
    </row>
    <row r="819" spans="1:65" s="2" customFormat="1" ht="16.5" customHeight="1">
      <c r="A819" s="30"/>
      <c r="B819" s="133"/>
      <c r="C819" s="268" t="s">
        <v>931</v>
      </c>
      <c r="D819" s="268" t="s">
        <v>130</v>
      </c>
      <c r="E819" s="269" t="s">
        <v>932</v>
      </c>
      <c r="F819" s="270" t="s">
        <v>933</v>
      </c>
      <c r="G819" s="271" t="s">
        <v>305</v>
      </c>
      <c r="H819" s="272">
        <v>139.4</v>
      </c>
      <c r="I819" s="296"/>
      <c r="J819" s="294">
        <f>ROUND(I819*H819,2)</f>
        <v>0</v>
      </c>
      <c r="K819" s="270" t="s">
        <v>134</v>
      </c>
      <c r="L819" s="31"/>
      <c r="M819" s="135" t="s">
        <v>3</v>
      </c>
      <c r="N819" s="136" t="s">
        <v>44</v>
      </c>
      <c r="O819" s="137">
        <v>0.43</v>
      </c>
      <c r="P819" s="137">
        <f>O819*H819</f>
        <v>59.942</v>
      </c>
      <c r="Q819" s="137">
        <v>0</v>
      </c>
      <c r="R819" s="137">
        <f>Q819*H819</f>
        <v>0</v>
      </c>
      <c r="S819" s="137">
        <v>0.00191</v>
      </c>
      <c r="T819" s="138">
        <f>S819*H819</f>
        <v>0.266254</v>
      </c>
      <c r="U819" s="30"/>
      <c r="V819" s="30"/>
      <c r="W819" s="30"/>
      <c r="X819" s="30"/>
      <c r="Y819" s="30"/>
      <c r="Z819" s="30"/>
      <c r="AA819" s="30"/>
      <c r="AB819" s="30"/>
      <c r="AC819" s="30"/>
      <c r="AD819" s="30"/>
      <c r="AE819" s="30"/>
      <c r="AR819" s="139" t="s">
        <v>368</v>
      </c>
      <c r="AT819" s="139" t="s">
        <v>130</v>
      </c>
      <c r="AU819" s="139" t="s">
        <v>83</v>
      </c>
      <c r="AY819" s="18" t="s">
        <v>128</v>
      </c>
      <c r="BE819" s="140">
        <f>IF(N819="základní",J819,0)</f>
        <v>0</v>
      </c>
      <c r="BF819" s="140">
        <f>IF(N819="snížená",J819,0)</f>
        <v>0</v>
      </c>
      <c r="BG819" s="140">
        <f>IF(N819="zákl. přenesená",J819,0)</f>
        <v>0</v>
      </c>
      <c r="BH819" s="140">
        <f>IF(N819="sníž. přenesená",J819,0)</f>
        <v>0</v>
      </c>
      <c r="BI819" s="140">
        <f>IF(N819="nulová",J819,0)</f>
        <v>0</v>
      </c>
      <c r="BJ819" s="18" t="s">
        <v>135</v>
      </c>
      <c r="BK819" s="140">
        <f>ROUND(I819*H819,2)</f>
        <v>0</v>
      </c>
      <c r="BL819" s="18" t="s">
        <v>368</v>
      </c>
      <c r="BM819" s="139" t="s">
        <v>934</v>
      </c>
    </row>
    <row r="820" spans="2:51" s="14" customFormat="1" ht="12">
      <c r="B820" s="148"/>
      <c r="C820" s="278"/>
      <c r="D820" s="273" t="s">
        <v>139</v>
      </c>
      <c r="E820" s="279" t="s">
        <v>3</v>
      </c>
      <c r="F820" s="280" t="s">
        <v>935</v>
      </c>
      <c r="G820" s="278"/>
      <c r="H820" s="281">
        <v>11.6</v>
      </c>
      <c r="I820" s="258"/>
      <c r="J820" s="278"/>
      <c r="K820" s="278"/>
      <c r="L820" s="148"/>
      <c r="M820" s="150"/>
      <c r="N820" s="151"/>
      <c r="O820" s="151"/>
      <c r="P820" s="151"/>
      <c r="Q820" s="151"/>
      <c r="R820" s="151"/>
      <c r="S820" s="151"/>
      <c r="T820" s="152"/>
      <c r="AT820" s="149" t="s">
        <v>139</v>
      </c>
      <c r="AU820" s="149" t="s">
        <v>83</v>
      </c>
      <c r="AV820" s="14" t="s">
        <v>83</v>
      </c>
      <c r="AW820" s="14" t="s">
        <v>31</v>
      </c>
      <c r="AX820" s="14" t="s">
        <v>70</v>
      </c>
      <c r="AY820" s="149" t="s">
        <v>128</v>
      </c>
    </row>
    <row r="821" spans="2:51" s="14" customFormat="1" ht="12">
      <c r="B821" s="148"/>
      <c r="C821" s="278"/>
      <c r="D821" s="273" t="s">
        <v>139</v>
      </c>
      <c r="E821" s="279" t="s">
        <v>3</v>
      </c>
      <c r="F821" s="280" t="s">
        <v>936</v>
      </c>
      <c r="G821" s="278"/>
      <c r="H821" s="281">
        <v>5.6</v>
      </c>
      <c r="I821" s="258"/>
      <c r="J821" s="278"/>
      <c r="K821" s="278"/>
      <c r="L821" s="148"/>
      <c r="M821" s="150"/>
      <c r="N821" s="151"/>
      <c r="O821" s="151"/>
      <c r="P821" s="151"/>
      <c r="Q821" s="151"/>
      <c r="R821" s="151"/>
      <c r="S821" s="151"/>
      <c r="T821" s="152"/>
      <c r="AT821" s="149" t="s">
        <v>139</v>
      </c>
      <c r="AU821" s="149" t="s">
        <v>83</v>
      </c>
      <c r="AV821" s="14" t="s">
        <v>83</v>
      </c>
      <c r="AW821" s="14" t="s">
        <v>31</v>
      </c>
      <c r="AX821" s="14" t="s">
        <v>70</v>
      </c>
      <c r="AY821" s="149" t="s">
        <v>128</v>
      </c>
    </row>
    <row r="822" spans="2:51" s="14" customFormat="1" ht="12">
      <c r="B822" s="148"/>
      <c r="C822" s="278"/>
      <c r="D822" s="273" t="s">
        <v>139</v>
      </c>
      <c r="E822" s="279" t="s">
        <v>3</v>
      </c>
      <c r="F822" s="280" t="s">
        <v>937</v>
      </c>
      <c r="G822" s="278"/>
      <c r="H822" s="281">
        <v>19.2</v>
      </c>
      <c r="I822" s="258"/>
      <c r="J822" s="278"/>
      <c r="K822" s="278"/>
      <c r="L822" s="148"/>
      <c r="M822" s="150"/>
      <c r="N822" s="151"/>
      <c r="O822" s="151"/>
      <c r="P822" s="151"/>
      <c r="Q822" s="151"/>
      <c r="R822" s="151"/>
      <c r="S822" s="151"/>
      <c r="T822" s="152"/>
      <c r="AT822" s="149" t="s">
        <v>139</v>
      </c>
      <c r="AU822" s="149" t="s">
        <v>83</v>
      </c>
      <c r="AV822" s="14" t="s">
        <v>83</v>
      </c>
      <c r="AW822" s="14" t="s">
        <v>31</v>
      </c>
      <c r="AX822" s="14" t="s">
        <v>70</v>
      </c>
      <c r="AY822" s="149" t="s">
        <v>128</v>
      </c>
    </row>
    <row r="823" spans="2:51" s="14" customFormat="1" ht="12">
      <c r="B823" s="148"/>
      <c r="C823" s="278"/>
      <c r="D823" s="273" t="s">
        <v>139</v>
      </c>
      <c r="E823" s="279" t="s">
        <v>3</v>
      </c>
      <c r="F823" s="280" t="s">
        <v>938</v>
      </c>
      <c r="G823" s="278"/>
      <c r="H823" s="281">
        <v>6</v>
      </c>
      <c r="I823" s="258"/>
      <c r="J823" s="278"/>
      <c r="K823" s="278"/>
      <c r="L823" s="148"/>
      <c r="M823" s="150"/>
      <c r="N823" s="151"/>
      <c r="O823" s="151"/>
      <c r="P823" s="151"/>
      <c r="Q823" s="151"/>
      <c r="R823" s="151"/>
      <c r="S823" s="151"/>
      <c r="T823" s="152"/>
      <c r="AT823" s="149" t="s">
        <v>139</v>
      </c>
      <c r="AU823" s="149" t="s">
        <v>83</v>
      </c>
      <c r="AV823" s="14" t="s">
        <v>83</v>
      </c>
      <c r="AW823" s="14" t="s">
        <v>31</v>
      </c>
      <c r="AX823" s="14" t="s">
        <v>70</v>
      </c>
      <c r="AY823" s="149" t="s">
        <v>128</v>
      </c>
    </row>
    <row r="824" spans="2:51" s="14" customFormat="1" ht="12">
      <c r="B824" s="148"/>
      <c r="C824" s="278"/>
      <c r="D824" s="273" t="s">
        <v>139</v>
      </c>
      <c r="E824" s="279" t="s">
        <v>3</v>
      </c>
      <c r="F824" s="280" t="s">
        <v>683</v>
      </c>
      <c r="G824" s="278"/>
      <c r="H824" s="281">
        <v>38</v>
      </c>
      <c r="I824" s="258"/>
      <c r="J824" s="278"/>
      <c r="K824" s="278"/>
      <c r="L824" s="148"/>
      <c r="M824" s="150"/>
      <c r="N824" s="151"/>
      <c r="O824" s="151"/>
      <c r="P824" s="151"/>
      <c r="Q824" s="151"/>
      <c r="R824" s="151"/>
      <c r="S824" s="151"/>
      <c r="T824" s="152"/>
      <c r="AT824" s="149" t="s">
        <v>139</v>
      </c>
      <c r="AU824" s="149" t="s">
        <v>83</v>
      </c>
      <c r="AV824" s="14" t="s">
        <v>83</v>
      </c>
      <c r="AW824" s="14" t="s">
        <v>31</v>
      </c>
      <c r="AX824" s="14" t="s">
        <v>70</v>
      </c>
      <c r="AY824" s="149" t="s">
        <v>128</v>
      </c>
    </row>
    <row r="825" spans="2:51" s="14" customFormat="1" ht="12">
      <c r="B825" s="148"/>
      <c r="C825" s="278"/>
      <c r="D825" s="273" t="s">
        <v>139</v>
      </c>
      <c r="E825" s="279" t="s">
        <v>3</v>
      </c>
      <c r="F825" s="280" t="s">
        <v>679</v>
      </c>
      <c r="G825" s="278"/>
      <c r="H825" s="281">
        <v>37</v>
      </c>
      <c r="I825" s="258"/>
      <c r="J825" s="278"/>
      <c r="K825" s="278"/>
      <c r="L825" s="148"/>
      <c r="M825" s="150"/>
      <c r="N825" s="151"/>
      <c r="O825" s="151"/>
      <c r="P825" s="151"/>
      <c r="Q825" s="151"/>
      <c r="R825" s="151"/>
      <c r="S825" s="151"/>
      <c r="T825" s="152"/>
      <c r="AT825" s="149" t="s">
        <v>139</v>
      </c>
      <c r="AU825" s="149" t="s">
        <v>83</v>
      </c>
      <c r="AV825" s="14" t="s">
        <v>83</v>
      </c>
      <c r="AW825" s="14" t="s">
        <v>31</v>
      </c>
      <c r="AX825" s="14" t="s">
        <v>70</v>
      </c>
      <c r="AY825" s="149" t="s">
        <v>128</v>
      </c>
    </row>
    <row r="826" spans="2:51" s="14" customFormat="1" ht="12">
      <c r="B826" s="148"/>
      <c r="C826" s="278"/>
      <c r="D826" s="273" t="s">
        <v>139</v>
      </c>
      <c r="E826" s="279" t="s">
        <v>3</v>
      </c>
      <c r="F826" s="280" t="s">
        <v>399</v>
      </c>
      <c r="G826" s="278"/>
      <c r="H826" s="281">
        <v>22</v>
      </c>
      <c r="I826" s="258"/>
      <c r="J826" s="278"/>
      <c r="K826" s="278"/>
      <c r="L826" s="148"/>
      <c r="M826" s="150"/>
      <c r="N826" s="151"/>
      <c r="O826" s="151"/>
      <c r="P826" s="151"/>
      <c r="Q826" s="151"/>
      <c r="R826" s="151"/>
      <c r="S826" s="151"/>
      <c r="T826" s="152"/>
      <c r="AT826" s="149" t="s">
        <v>139</v>
      </c>
      <c r="AU826" s="149" t="s">
        <v>83</v>
      </c>
      <c r="AV826" s="14" t="s">
        <v>83</v>
      </c>
      <c r="AW826" s="14" t="s">
        <v>31</v>
      </c>
      <c r="AX826" s="14" t="s">
        <v>70</v>
      </c>
      <c r="AY826" s="149" t="s">
        <v>128</v>
      </c>
    </row>
    <row r="827" spans="2:51" s="15" customFormat="1" ht="12">
      <c r="B827" s="153"/>
      <c r="C827" s="282"/>
      <c r="D827" s="273" t="s">
        <v>139</v>
      </c>
      <c r="E827" s="283" t="s">
        <v>3</v>
      </c>
      <c r="F827" s="284" t="s">
        <v>143</v>
      </c>
      <c r="G827" s="282"/>
      <c r="H827" s="285">
        <v>139.4</v>
      </c>
      <c r="I827" s="259"/>
      <c r="J827" s="282"/>
      <c r="K827" s="282"/>
      <c r="L827" s="153"/>
      <c r="M827" s="155"/>
      <c r="N827" s="156"/>
      <c r="O827" s="156"/>
      <c r="P827" s="156"/>
      <c r="Q827" s="156"/>
      <c r="R827" s="156"/>
      <c r="S827" s="156"/>
      <c r="T827" s="157"/>
      <c r="AT827" s="154" t="s">
        <v>139</v>
      </c>
      <c r="AU827" s="154" t="s">
        <v>83</v>
      </c>
      <c r="AV827" s="15" t="s">
        <v>135</v>
      </c>
      <c r="AW827" s="15" t="s">
        <v>31</v>
      </c>
      <c r="AX827" s="15" t="s">
        <v>77</v>
      </c>
      <c r="AY827" s="154" t="s">
        <v>128</v>
      </c>
    </row>
    <row r="828" spans="1:65" s="2" customFormat="1" ht="16.5" customHeight="1">
      <c r="A828" s="30"/>
      <c r="B828" s="133"/>
      <c r="C828" s="268" t="s">
        <v>939</v>
      </c>
      <c r="D828" s="268" t="s">
        <v>130</v>
      </c>
      <c r="E828" s="269" t="s">
        <v>940</v>
      </c>
      <c r="F828" s="270" t="s">
        <v>941</v>
      </c>
      <c r="G828" s="271" t="s">
        <v>305</v>
      </c>
      <c r="H828" s="272">
        <v>179.56</v>
      </c>
      <c r="I828" s="296"/>
      <c r="J828" s="294">
        <f>ROUND(I828*H828,2)</f>
        <v>0</v>
      </c>
      <c r="K828" s="270" t="s">
        <v>134</v>
      </c>
      <c r="L828" s="31"/>
      <c r="M828" s="135" t="s">
        <v>3</v>
      </c>
      <c r="N828" s="136" t="s">
        <v>44</v>
      </c>
      <c r="O828" s="137">
        <v>0.195</v>
      </c>
      <c r="P828" s="137">
        <f>O828*H828</f>
        <v>35.0142</v>
      </c>
      <c r="Q828" s="137">
        <v>0</v>
      </c>
      <c r="R828" s="137">
        <f>Q828*H828</f>
        <v>0</v>
      </c>
      <c r="S828" s="137">
        <v>0.00167</v>
      </c>
      <c r="T828" s="138">
        <f>S828*H828</f>
        <v>0.2998652</v>
      </c>
      <c r="U828" s="30"/>
      <c r="V828" s="30"/>
      <c r="W828" s="30"/>
      <c r="X828" s="30"/>
      <c r="Y828" s="30"/>
      <c r="Z828" s="30"/>
      <c r="AA828" s="30"/>
      <c r="AB828" s="30"/>
      <c r="AC828" s="30"/>
      <c r="AD828" s="30"/>
      <c r="AE828" s="30"/>
      <c r="AR828" s="139" t="s">
        <v>368</v>
      </c>
      <c r="AT828" s="139" t="s">
        <v>130</v>
      </c>
      <c r="AU828" s="139" t="s">
        <v>83</v>
      </c>
      <c r="AY828" s="18" t="s">
        <v>128</v>
      </c>
      <c r="BE828" s="140">
        <f>IF(N828="základní",J828,0)</f>
        <v>0</v>
      </c>
      <c r="BF828" s="140">
        <f>IF(N828="snížená",J828,0)</f>
        <v>0</v>
      </c>
      <c r="BG828" s="140">
        <f>IF(N828="zákl. přenesená",J828,0)</f>
        <v>0</v>
      </c>
      <c r="BH828" s="140">
        <f>IF(N828="sníž. přenesená",J828,0)</f>
        <v>0</v>
      </c>
      <c r="BI828" s="140">
        <f>IF(N828="nulová",J828,0)</f>
        <v>0</v>
      </c>
      <c r="BJ828" s="18" t="s">
        <v>135</v>
      </c>
      <c r="BK828" s="140">
        <f>ROUND(I828*H828,2)</f>
        <v>0</v>
      </c>
      <c r="BL828" s="18" t="s">
        <v>368</v>
      </c>
      <c r="BM828" s="139" t="s">
        <v>942</v>
      </c>
    </row>
    <row r="829" spans="2:51" s="14" customFormat="1" ht="12">
      <c r="B829" s="148"/>
      <c r="C829" s="278"/>
      <c r="D829" s="273" t="s">
        <v>139</v>
      </c>
      <c r="E829" s="279" t="s">
        <v>3</v>
      </c>
      <c r="F829" s="280" t="s">
        <v>943</v>
      </c>
      <c r="G829" s="278"/>
      <c r="H829" s="281">
        <v>8.75</v>
      </c>
      <c r="I829" s="258"/>
      <c r="J829" s="278"/>
      <c r="K829" s="278"/>
      <c r="L829" s="148"/>
      <c r="M829" s="150"/>
      <c r="N829" s="151"/>
      <c r="O829" s="151"/>
      <c r="P829" s="151"/>
      <c r="Q829" s="151"/>
      <c r="R829" s="151"/>
      <c r="S829" s="151"/>
      <c r="T829" s="152"/>
      <c r="AT829" s="149" t="s">
        <v>139</v>
      </c>
      <c r="AU829" s="149" t="s">
        <v>83</v>
      </c>
      <c r="AV829" s="14" t="s">
        <v>83</v>
      </c>
      <c r="AW829" s="14" t="s">
        <v>31</v>
      </c>
      <c r="AX829" s="14" t="s">
        <v>70</v>
      </c>
      <c r="AY829" s="149" t="s">
        <v>128</v>
      </c>
    </row>
    <row r="830" spans="2:51" s="14" customFormat="1" ht="12">
      <c r="B830" s="148"/>
      <c r="C830" s="278"/>
      <c r="D830" s="273" t="s">
        <v>139</v>
      </c>
      <c r="E830" s="279" t="s">
        <v>3</v>
      </c>
      <c r="F830" s="280" t="s">
        <v>944</v>
      </c>
      <c r="G830" s="278"/>
      <c r="H830" s="281">
        <v>45.5</v>
      </c>
      <c r="I830" s="258"/>
      <c r="J830" s="278"/>
      <c r="K830" s="278"/>
      <c r="L830" s="148"/>
      <c r="M830" s="150"/>
      <c r="N830" s="151"/>
      <c r="O830" s="151"/>
      <c r="P830" s="151"/>
      <c r="Q830" s="151"/>
      <c r="R830" s="151"/>
      <c r="S830" s="151"/>
      <c r="T830" s="152"/>
      <c r="AT830" s="149" t="s">
        <v>139</v>
      </c>
      <c r="AU830" s="149" t="s">
        <v>83</v>
      </c>
      <c r="AV830" s="14" t="s">
        <v>83</v>
      </c>
      <c r="AW830" s="14" t="s">
        <v>31</v>
      </c>
      <c r="AX830" s="14" t="s">
        <v>70</v>
      </c>
      <c r="AY830" s="149" t="s">
        <v>128</v>
      </c>
    </row>
    <row r="831" spans="2:51" s="14" customFormat="1" ht="12">
      <c r="B831" s="148"/>
      <c r="C831" s="278"/>
      <c r="D831" s="273" t="s">
        <v>139</v>
      </c>
      <c r="E831" s="279" t="s">
        <v>3</v>
      </c>
      <c r="F831" s="280" t="s">
        <v>945</v>
      </c>
      <c r="G831" s="278"/>
      <c r="H831" s="281">
        <v>5.28</v>
      </c>
      <c r="I831" s="258"/>
      <c r="J831" s="278"/>
      <c r="K831" s="278"/>
      <c r="L831" s="148"/>
      <c r="M831" s="150"/>
      <c r="N831" s="151"/>
      <c r="O831" s="151"/>
      <c r="P831" s="151"/>
      <c r="Q831" s="151"/>
      <c r="R831" s="151"/>
      <c r="S831" s="151"/>
      <c r="T831" s="152"/>
      <c r="AT831" s="149" t="s">
        <v>139</v>
      </c>
      <c r="AU831" s="149" t="s">
        <v>83</v>
      </c>
      <c r="AV831" s="14" t="s">
        <v>83</v>
      </c>
      <c r="AW831" s="14" t="s">
        <v>31</v>
      </c>
      <c r="AX831" s="14" t="s">
        <v>70</v>
      </c>
      <c r="AY831" s="149" t="s">
        <v>128</v>
      </c>
    </row>
    <row r="832" spans="2:51" s="14" customFormat="1" ht="12">
      <c r="B832" s="148"/>
      <c r="C832" s="278"/>
      <c r="D832" s="273" t="s">
        <v>139</v>
      </c>
      <c r="E832" s="279" t="s">
        <v>3</v>
      </c>
      <c r="F832" s="280" t="s">
        <v>946</v>
      </c>
      <c r="G832" s="278"/>
      <c r="H832" s="281">
        <v>1.2</v>
      </c>
      <c r="I832" s="258"/>
      <c r="J832" s="278"/>
      <c r="K832" s="278"/>
      <c r="L832" s="148"/>
      <c r="M832" s="150"/>
      <c r="N832" s="151"/>
      <c r="O832" s="151"/>
      <c r="P832" s="151"/>
      <c r="Q832" s="151"/>
      <c r="R832" s="151"/>
      <c r="S832" s="151"/>
      <c r="T832" s="152"/>
      <c r="AT832" s="149" t="s">
        <v>139</v>
      </c>
      <c r="AU832" s="149" t="s">
        <v>83</v>
      </c>
      <c r="AV832" s="14" t="s">
        <v>83</v>
      </c>
      <c r="AW832" s="14" t="s">
        <v>31</v>
      </c>
      <c r="AX832" s="14" t="s">
        <v>70</v>
      </c>
      <c r="AY832" s="149" t="s">
        <v>128</v>
      </c>
    </row>
    <row r="833" spans="2:51" s="14" customFormat="1" ht="12">
      <c r="B833" s="148"/>
      <c r="C833" s="278"/>
      <c r="D833" s="273" t="s">
        <v>139</v>
      </c>
      <c r="E833" s="279" t="s">
        <v>3</v>
      </c>
      <c r="F833" s="280" t="s">
        <v>201</v>
      </c>
      <c r="G833" s="278"/>
      <c r="H833" s="281">
        <v>12</v>
      </c>
      <c r="I833" s="258"/>
      <c r="J833" s="278"/>
      <c r="K833" s="278"/>
      <c r="L833" s="148"/>
      <c r="M833" s="150"/>
      <c r="N833" s="151"/>
      <c r="O833" s="151"/>
      <c r="P833" s="151"/>
      <c r="Q833" s="151"/>
      <c r="R833" s="151"/>
      <c r="S833" s="151"/>
      <c r="T833" s="152"/>
      <c r="AT833" s="149" t="s">
        <v>139</v>
      </c>
      <c r="AU833" s="149" t="s">
        <v>83</v>
      </c>
      <c r="AV833" s="14" t="s">
        <v>83</v>
      </c>
      <c r="AW833" s="14" t="s">
        <v>31</v>
      </c>
      <c r="AX833" s="14" t="s">
        <v>70</v>
      </c>
      <c r="AY833" s="149" t="s">
        <v>128</v>
      </c>
    </row>
    <row r="834" spans="2:51" s="14" customFormat="1" ht="12">
      <c r="B834" s="148"/>
      <c r="C834" s="278"/>
      <c r="D834" s="273" t="s">
        <v>139</v>
      </c>
      <c r="E834" s="279" t="s">
        <v>3</v>
      </c>
      <c r="F834" s="280" t="s">
        <v>947</v>
      </c>
      <c r="G834" s="278"/>
      <c r="H834" s="281">
        <v>0.9</v>
      </c>
      <c r="I834" s="258"/>
      <c r="J834" s="278"/>
      <c r="K834" s="278"/>
      <c r="L834" s="148"/>
      <c r="M834" s="150"/>
      <c r="N834" s="151"/>
      <c r="O834" s="151"/>
      <c r="P834" s="151"/>
      <c r="Q834" s="151"/>
      <c r="R834" s="151"/>
      <c r="S834" s="151"/>
      <c r="T834" s="152"/>
      <c r="AT834" s="149" t="s">
        <v>139</v>
      </c>
      <c r="AU834" s="149" t="s">
        <v>83</v>
      </c>
      <c r="AV834" s="14" t="s">
        <v>83</v>
      </c>
      <c r="AW834" s="14" t="s">
        <v>31</v>
      </c>
      <c r="AX834" s="14" t="s">
        <v>70</v>
      </c>
      <c r="AY834" s="149" t="s">
        <v>128</v>
      </c>
    </row>
    <row r="835" spans="2:51" s="14" customFormat="1" ht="12">
      <c r="B835" s="148"/>
      <c r="C835" s="278"/>
      <c r="D835" s="273" t="s">
        <v>139</v>
      </c>
      <c r="E835" s="279" t="s">
        <v>3</v>
      </c>
      <c r="F835" s="280" t="s">
        <v>948</v>
      </c>
      <c r="G835" s="278"/>
      <c r="H835" s="281">
        <v>0.85</v>
      </c>
      <c r="I835" s="258"/>
      <c r="J835" s="278"/>
      <c r="K835" s="278"/>
      <c r="L835" s="148"/>
      <c r="M835" s="150"/>
      <c r="N835" s="151"/>
      <c r="O835" s="151"/>
      <c r="P835" s="151"/>
      <c r="Q835" s="151"/>
      <c r="R835" s="151"/>
      <c r="S835" s="151"/>
      <c r="T835" s="152"/>
      <c r="AT835" s="149" t="s">
        <v>139</v>
      </c>
      <c r="AU835" s="149" t="s">
        <v>83</v>
      </c>
      <c r="AV835" s="14" t="s">
        <v>83</v>
      </c>
      <c r="AW835" s="14" t="s">
        <v>31</v>
      </c>
      <c r="AX835" s="14" t="s">
        <v>70</v>
      </c>
      <c r="AY835" s="149" t="s">
        <v>128</v>
      </c>
    </row>
    <row r="836" spans="2:51" s="14" customFormat="1" ht="12">
      <c r="B836" s="148"/>
      <c r="C836" s="278"/>
      <c r="D836" s="273" t="s">
        <v>139</v>
      </c>
      <c r="E836" s="279" t="s">
        <v>3</v>
      </c>
      <c r="F836" s="280" t="s">
        <v>949</v>
      </c>
      <c r="G836" s="278"/>
      <c r="H836" s="281">
        <v>0.95</v>
      </c>
      <c r="I836" s="258"/>
      <c r="J836" s="278"/>
      <c r="K836" s="278"/>
      <c r="L836" s="148"/>
      <c r="M836" s="150"/>
      <c r="N836" s="151"/>
      <c r="O836" s="151"/>
      <c r="P836" s="151"/>
      <c r="Q836" s="151"/>
      <c r="R836" s="151"/>
      <c r="S836" s="151"/>
      <c r="T836" s="152"/>
      <c r="AT836" s="149" t="s">
        <v>139</v>
      </c>
      <c r="AU836" s="149" t="s">
        <v>83</v>
      </c>
      <c r="AV836" s="14" t="s">
        <v>83</v>
      </c>
      <c r="AW836" s="14" t="s">
        <v>31</v>
      </c>
      <c r="AX836" s="14" t="s">
        <v>70</v>
      </c>
      <c r="AY836" s="149" t="s">
        <v>128</v>
      </c>
    </row>
    <row r="837" spans="2:51" s="14" customFormat="1" ht="12">
      <c r="B837" s="148"/>
      <c r="C837" s="278"/>
      <c r="D837" s="273" t="s">
        <v>139</v>
      </c>
      <c r="E837" s="279" t="s">
        <v>3</v>
      </c>
      <c r="F837" s="280" t="s">
        <v>950</v>
      </c>
      <c r="G837" s="278"/>
      <c r="H837" s="281">
        <v>1.05</v>
      </c>
      <c r="I837" s="258"/>
      <c r="J837" s="278"/>
      <c r="K837" s="278"/>
      <c r="L837" s="148"/>
      <c r="M837" s="150"/>
      <c r="N837" s="151"/>
      <c r="O837" s="151"/>
      <c r="P837" s="151"/>
      <c r="Q837" s="151"/>
      <c r="R837" s="151"/>
      <c r="S837" s="151"/>
      <c r="T837" s="152"/>
      <c r="AT837" s="149" t="s">
        <v>139</v>
      </c>
      <c r="AU837" s="149" t="s">
        <v>83</v>
      </c>
      <c r="AV837" s="14" t="s">
        <v>83</v>
      </c>
      <c r="AW837" s="14" t="s">
        <v>31</v>
      </c>
      <c r="AX837" s="14" t="s">
        <v>70</v>
      </c>
      <c r="AY837" s="149" t="s">
        <v>128</v>
      </c>
    </row>
    <row r="838" spans="2:51" s="14" customFormat="1" ht="12">
      <c r="B838" s="148"/>
      <c r="C838" s="278"/>
      <c r="D838" s="273" t="s">
        <v>139</v>
      </c>
      <c r="E838" s="279" t="s">
        <v>3</v>
      </c>
      <c r="F838" s="280" t="s">
        <v>951</v>
      </c>
      <c r="G838" s="278"/>
      <c r="H838" s="281">
        <v>30</v>
      </c>
      <c r="I838" s="258"/>
      <c r="J838" s="278"/>
      <c r="K838" s="278"/>
      <c r="L838" s="148"/>
      <c r="M838" s="150"/>
      <c r="N838" s="151"/>
      <c r="O838" s="151"/>
      <c r="P838" s="151"/>
      <c r="Q838" s="151"/>
      <c r="R838" s="151"/>
      <c r="S838" s="151"/>
      <c r="T838" s="152"/>
      <c r="AT838" s="149" t="s">
        <v>139</v>
      </c>
      <c r="AU838" s="149" t="s">
        <v>83</v>
      </c>
      <c r="AV838" s="14" t="s">
        <v>83</v>
      </c>
      <c r="AW838" s="14" t="s">
        <v>31</v>
      </c>
      <c r="AX838" s="14" t="s">
        <v>70</v>
      </c>
      <c r="AY838" s="149" t="s">
        <v>128</v>
      </c>
    </row>
    <row r="839" spans="2:51" s="14" customFormat="1" ht="12">
      <c r="B839" s="148"/>
      <c r="C839" s="278"/>
      <c r="D839" s="273" t="s">
        <v>139</v>
      </c>
      <c r="E839" s="279" t="s">
        <v>3</v>
      </c>
      <c r="F839" s="280" t="s">
        <v>952</v>
      </c>
      <c r="G839" s="278"/>
      <c r="H839" s="281">
        <v>48.64</v>
      </c>
      <c r="I839" s="258"/>
      <c r="J839" s="278"/>
      <c r="K839" s="278"/>
      <c r="L839" s="148"/>
      <c r="M839" s="150"/>
      <c r="N839" s="151"/>
      <c r="O839" s="151"/>
      <c r="P839" s="151"/>
      <c r="Q839" s="151"/>
      <c r="R839" s="151"/>
      <c r="S839" s="151"/>
      <c r="T839" s="152"/>
      <c r="AT839" s="149" t="s">
        <v>139</v>
      </c>
      <c r="AU839" s="149" t="s">
        <v>83</v>
      </c>
      <c r="AV839" s="14" t="s">
        <v>83</v>
      </c>
      <c r="AW839" s="14" t="s">
        <v>31</v>
      </c>
      <c r="AX839" s="14" t="s">
        <v>70</v>
      </c>
      <c r="AY839" s="149" t="s">
        <v>128</v>
      </c>
    </row>
    <row r="840" spans="2:51" s="14" customFormat="1" ht="12">
      <c r="B840" s="148"/>
      <c r="C840" s="278"/>
      <c r="D840" s="273" t="s">
        <v>139</v>
      </c>
      <c r="E840" s="279" t="s">
        <v>3</v>
      </c>
      <c r="F840" s="280" t="s">
        <v>953</v>
      </c>
      <c r="G840" s="278"/>
      <c r="H840" s="281">
        <v>4.8</v>
      </c>
      <c r="I840" s="258"/>
      <c r="J840" s="278"/>
      <c r="K840" s="278"/>
      <c r="L840" s="148"/>
      <c r="M840" s="150"/>
      <c r="N840" s="151"/>
      <c r="O840" s="151"/>
      <c r="P840" s="151"/>
      <c r="Q840" s="151"/>
      <c r="R840" s="151"/>
      <c r="S840" s="151"/>
      <c r="T840" s="152"/>
      <c r="AT840" s="149" t="s">
        <v>139</v>
      </c>
      <c r="AU840" s="149" t="s">
        <v>83</v>
      </c>
      <c r="AV840" s="14" t="s">
        <v>83</v>
      </c>
      <c r="AW840" s="14" t="s">
        <v>31</v>
      </c>
      <c r="AX840" s="14" t="s">
        <v>70</v>
      </c>
      <c r="AY840" s="149" t="s">
        <v>128</v>
      </c>
    </row>
    <row r="841" spans="2:51" s="14" customFormat="1" ht="12">
      <c r="B841" s="148"/>
      <c r="C841" s="278"/>
      <c r="D841" s="273" t="s">
        <v>139</v>
      </c>
      <c r="E841" s="279" t="s">
        <v>3</v>
      </c>
      <c r="F841" s="280" t="s">
        <v>954</v>
      </c>
      <c r="G841" s="278"/>
      <c r="H841" s="281">
        <v>7.68</v>
      </c>
      <c r="I841" s="258"/>
      <c r="J841" s="278"/>
      <c r="K841" s="278"/>
      <c r="L841" s="148"/>
      <c r="M841" s="150"/>
      <c r="N841" s="151"/>
      <c r="O841" s="151"/>
      <c r="P841" s="151"/>
      <c r="Q841" s="151"/>
      <c r="R841" s="151"/>
      <c r="S841" s="151"/>
      <c r="T841" s="152"/>
      <c r="AT841" s="149" t="s">
        <v>139</v>
      </c>
      <c r="AU841" s="149" t="s">
        <v>83</v>
      </c>
      <c r="AV841" s="14" t="s">
        <v>83</v>
      </c>
      <c r="AW841" s="14" t="s">
        <v>31</v>
      </c>
      <c r="AX841" s="14" t="s">
        <v>70</v>
      </c>
      <c r="AY841" s="149" t="s">
        <v>128</v>
      </c>
    </row>
    <row r="842" spans="2:51" s="14" customFormat="1" ht="12">
      <c r="B842" s="148"/>
      <c r="C842" s="278"/>
      <c r="D842" s="273" t="s">
        <v>139</v>
      </c>
      <c r="E842" s="279" t="s">
        <v>3</v>
      </c>
      <c r="F842" s="280" t="s">
        <v>955</v>
      </c>
      <c r="G842" s="278"/>
      <c r="H842" s="281">
        <v>8.68</v>
      </c>
      <c r="I842" s="258"/>
      <c r="J842" s="278"/>
      <c r="K842" s="278"/>
      <c r="L842" s="148"/>
      <c r="M842" s="150"/>
      <c r="N842" s="151"/>
      <c r="O842" s="151"/>
      <c r="P842" s="151"/>
      <c r="Q842" s="151"/>
      <c r="R842" s="151"/>
      <c r="S842" s="151"/>
      <c r="T842" s="152"/>
      <c r="AT842" s="149" t="s">
        <v>139</v>
      </c>
      <c r="AU842" s="149" t="s">
        <v>83</v>
      </c>
      <c r="AV842" s="14" t="s">
        <v>83</v>
      </c>
      <c r="AW842" s="14" t="s">
        <v>31</v>
      </c>
      <c r="AX842" s="14" t="s">
        <v>70</v>
      </c>
      <c r="AY842" s="149" t="s">
        <v>128</v>
      </c>
    </row>
    <row r="843" spans="2:51" s="14" customFormat="1" ht="12">
      <c r="B843" s="148"/>
      <c r="C843" s="278"/>
      <c r="D843" s="273" t="s">
        <v>139</v>
      </c>
      <c r="E843" s="279" t="s">
        <v>3</v>
      </c>
      <c r="F843" s="280" t="s">
        <v>956</v>
      </c>
      <c r="G843" s="278"/>
      <c r="H843" s="281">
        <v>3.28</v>
      </c>
      <c r="I843" s="258"/>
      <c r="J843" s="278"/>
      <c r="K843" s="278"/>
      <c r="L843" s="148"/>
      <c r="M843" s="150"/>
      <c r="N843" s="151"/>
      <c r="O843" s="151"/>
      <c r="P843" s="151"/>
      <c r="Q843" s="151"/>
      <c r="R843" s="151"/>
      <c r="S843" s="151"/>
      <c r="T843" s="152"/>
      <c r="AT843" s="149" t="s">
        <v>139</v>
      </c>
      <c r="AU843" s="149" t="s">
        <v>83</v>
      </c>
      <c r="AV843" s="14" t="s">
        <v>83</v>
      </c>
      <c r="AW843" s="14" t="s">
        <v>31</v>
      </c>
      <c r="AX843" s="14" t="s">
        <v>70</v>
      </c>
      <c r="AY843" s="149" t="s">
        <v>128</v>
      </c>
    </row>
    <row r="844" spans="2:51" s="15" customFormat="1" ht="12">
      <c r="B844" s="153"/>
      <c r="C844" s="282"/>
      <c r="D844" s="273" t="s">
        <v>139</v>
      </c>
      <c r="E844" s="283" t="s">
        <v>3</v>
      </c>
      <c r="F844" s="284" t="s">
        <v>143</v>
      </c>
      <c r="G844" s="282"/>
      <c r="H844" s="285">
        <v>179.56000000000003</v>
      </c>
      <c r="I844" s="259"/>
      <c r="J844" s="282"/>
      <c r="K844" s="282"/>
      <c r="L844" s="153"/>
      <c r="M844" s="155"/>
      <c r="N844" s="156"/>
      <c r="O844" s="156"/>
      <c r="P844" s="156"/>
      <c r="Q844" s="156"/>
      <c r="R844" s="156"/>
      <c r="S844" s="156"/>
      <c r="T844" s="157"/>
      <c r="AT844" s="154" t="s">
        <v>139</v>
      </c>
      <c r="AU844" s="154" t="s">
        <v>83</v>
      </c>
      <c r="AV844" s="15" t="s">
        <v>135</v>
      </c>
      <c r="AW844" s="15" t="s">
        <v>31</v>
      </c>
      <c r="AX844" s="15" t="s">
        <v>77</v>
      </c>
      <c r="AY844" s="154" t="s">
        <v>128</v>
      </c>
    </row>
    <row r="845" spans="1:65" s="2" customFormat="1" ht="16.5" customHeight="1">
      <c r="A845" s="30"/>
      <c r="B845" s="133"/>
      <c r="C845" s="268" t="s">
        <v>957</v>
      </c>
      <c r="D845" s="268" t="s">
        <v>130</v>
      </c>
      <c r="E845" s="269" t="s">
        <v>958</v>
      </c>
      <c r="F845" s="270" t="s">
        <v>959</v>
      </c>
      <c r="G845" s="271" t="s">
        <v>305</v>
      </c>
      <c r="H845" s="272">
        <v>67.6</v>
      </c>
      <c r="I845" s="296"/>
      <c r="J845" s="294">
        <f>ROUND(I845*H845,2)</f>
        <v>0</v>
      </c>
      <c r="K845" s="270" t="s">
        <v>134</v>
      </c>
      <c r="L845" s="31"/>
      <c r="M845" s="135" t="s">
        <v>3</v>
      </c>
      <c r="N845" s="136" t="s">
        <v>44</v>
      </c>
      <c r="O845" s="137">
        <v>0.147</v>
      </c>
      <c r="P845" s="137">
        <f>O845*H845</f>
        <v>9.937199999999999</v>
      </c>
      <c r="Q845" s="137">
        <v>0</v>
      </c>
      <c r="R845" s="137">
        <f>Q845*H845</f>
        <v>0</v>
      </c>
      <c r="S845" s="137">
        <v>0.00394</v>
      </c>
      <c r="T845" s="138">
        <f>S845*H845</f>
        <v>0.26634399999999997</v>
      </c>
      <c r="U845" s="30"/>
      <c r="V845" s="30"/>
      <c r="W845" s="30"/>
      <c r="X845" s="30"/>
      <c r="Y845" s="30"/>
      <c r="Z845" s="30"/>
      <c r="AA845" s="30"/>
      <c r="AB845" s="30"/>
      <c r="AC845" s="30"/>
      <c r="AD845" s="30"/>
      <c r="AE845" s="30"/>
      <c r="AR845" s="139" t="s">
        <v>368</v>
      </c>
      <c r="AT845" s="139" t="s">
        <v>130</v>
      </c>
      <c r="AU845" s="139" t="s">
        <v>83</v>
      </c>
      <c r="AY845" s="18" t="s">
        <v>128</v>
      </c>
      <c r="BE845" s="140">
        <f>IF(N845="základní",J845,0)</f>
        <v>0</v>
      </c>
      <c r="BF845" s="140">
        <f>IF(N845="snížená",J845,0)</f>
        <v>0</v>
      </c>
      <c r="BG845" s="140">
        <f>IF(N845="zákl. přenesená",J845,0)</f>
        <v>0</v>
      </c>
      <c r="BH845" s="140">
        <f>IF(N845="sníž. přenesená",J845,0)</f>
        <v>0</v>
      </c>
      <c r="BI845" s="140">
        <f>IF(N845="nulová",J845,0)</f>
        <v>0</v>
      </c>
      <c r="BJ845" s="18" t="s">
        <v>135</v>
      </c>
      <c r="BK845" s="140">
        <f>ROUND(I845*H845,2)</f>
        <v>0</v>
      </c>
      <c r="BL845" s="18" t="s">
        <v>368</v>
      </c>
      <c r="BM845" s="139" t="s">
        <v>960</v>
      </c>
    </row>
    <row r="846" spans="2:51" s="14" customFormat="1" ht="12">
      <c r="B846" s="148"/>
      <c r="C846" s="278"/>
      <c r="D846" s="273" t="s">
        <v>139</v>
      </c>
      <c r="E846" s="279" t="s">
        <v>3</v>
      </c>
      <c r="F846" s="280" t="s">
        <v>935</v>
      </c>
      <c r="G846" s="278"/>
      <c r="H846" s="281">
        <v>11.6</v>
      </c>
      <c r="I846" s="258"/>
      <c r="J846" s="278"/>
      <c r="K846" s="278"/>
      <c r="L846" s="148"/>
      <c r="M846" s="150"/>
      <c r="N846" s="151"/>
      <c r="O846" s="151"/>
      <c r="P846" s="151"/>
      <c r="Q846" s="151"/>
      <c r="R846" s="151"/>
      <c r="S846" s="151"/>
      <c r="T846" s="152"/>
      <c r="AT846" s="149" t="s">
        <v>139</v>
      </c>
      <c r="AU846" s="149" t="s">
        <v>83</v>
      </c>
      <c r="AV846" s="14" t="s">
        <v>83</v>
      </c>
      <c r="AW846" s="14" t="s">
        <v>31</v>
      </c>
      <c r="AX846" s="14" t="s">
        <v>70</v>
      </c>
      <c r="AY846" s="149" t="s">
        <v>128</v>
      </c>
    </row>
    <row r="847" spans="2:51" s="14" customFormat="1" ht="12">
      <c r="B847" s="148"/>
      <c r="C847" s="278"/>
      <c r="D847" s="273" t="s">
        <v>139</v>
      </c>
      <c r="E847" s="279" t="s">
        <v>3</v>
      </c>
      <c r="F847" s="280" t="s">
        <v>961</v>
      </c>
      <c r="G847" s="278"/>
      <c r="H847" s="281">
        <v>36.8</v>
      </c>
      <c r="I847" s="258"/>
      <c r="J847" s="278"/>
      <c r="K847" s="278"/>
      <c r="L847" s="148"/>
      <c r="M847" s="150"/>
      <c r="N847" s="151"/>
      <c r="O847" s="151"/>
      <c r="P847" s="151"/>
      <c r="Q847" s="151"/>
      <c r="R847" s="151"/>
      <c r="S847" s="151"/>
      <c r="T847" s="152"/>
      <c r="AT847" s="149" t="s">
        <v>139</v>
      </c>
      <c r="AU847" s="149" t="s">
        <v>83</v>
      </c>
      <c r="AV847" s="14" t="s">
        <v>83</v>
      </c>
      <c r="AW847" s="14" t="s">
        <v>31</v>
      </c>
      <c r="AX847" s="14" t="s">
        <v>70</v>
      </c>
      <c r="AY847" s="149" t="s">
        <v>128</v>
      </c>
    </row>
    <row r="848" spans="2:51" s="14" customFormat="1" ht="12">
      <c r="B848" s="148"/>
      <c r="C848" s="278"/>
      <c r="D848" s="273" t="s">
        <v>139</v>
      </c>
      <c r="E848" s="279" t="s">
        <v>3</v>
      </c>
      <c r="F848" s="280" t="s">
        <v>937</v>
      </c>
      <c r="G848" s="278"/>
      <c r="H848" s="281">
        <v>19.2</v>
      </c>
      <c r="I848" s="258"/>
      <c r="J848" s="278"/>
      <c r="K848" s="278"/>
      <c r="L848" s="148"/>
      <c r="M848" s="150"/>
      <c r="N848" s="151"/>
      <c r="O848" s="151"/>
      <c r="P848" s="151"/>
      <c r="Q848" s="151"/>
      <c r="R848" s="151"/>
      <c r="S848" s="151"/>
      <c r="T848" s="152"/>
      <c r="AT848" s="149" t="s">
        <v>139</v>
      </c>
      <c r="AU848" s="149" t="s">
        <v>83</v>
      </c>
      <c r="AV848" s="14" t="s">
        <v>83</v>
      </c>
      <c r="AW848" s="14" t="s">
        <v>31</v>
      </c>
      <c r="AX848" s="14" t="s">
        <v>70</v>
      </c>
      <c r="AY848" s="149" t="s">
        <v>128</v>
      </c>
    </row>
    <row r="849" spans="2:51" s="15" customFormat="1" ht="12">
      <c r="B849" s="153"/>
      <c r="C849" s="282"/>
      <c r="D849" s="273" t="s">
        <v>139</v>
      </c>
      <c r="E849" s="283" t="s">
        <v>3</v>
      </c>
      <c r="F849" s="284" t="s">
        <v>143</v>
      </c>
      <c r="G849" s="282"/>
      <c r="H849" s="285">
        <v>67.6</v>
      </c>
      <c r="I849" s="259"/>
      <c r="J849" s="282"/>
      <c r="K849" s="282"/>
      <c r="L849" s="153"/>
      <c r="M849" s="155"/>
      <c r="N849" s="156"/>
      <c r="O849" s="156"/>
      <c r="P849" s="156"/>
      <c r="Q849" s="156"/>
      <c r="R849" s="156"/>
      <c r="S849" s="156"/>
      <c r="T849" s="157"/>
      <c r="AT849" s="154" t="s">
        <v>139</v>
      </c>
      <c r="AU849" s="154" t="s">
        <v>83</v>
      </c>
      <c r="AV849" s="15" t="s">
        <v>135</v>
      </c>
      <c r="AW849" s="15" t="s">
        <v>31</v>
      </c>
      <c r="AX849" s="15" t="s">
        <v>77</v>
      </c>
      <c r="AY849" s="154" t="s">
        <v>128</v>
      </c>
    </row>
    <row r="850" spans="1:65" s="2" customFormat="1" ht="16.5" customHeight="1">
      <c r="A850" s="30"/>
      <c r="B850" s="133"/>
      <c r="C850" s="268" t="s">
        <v>962</v>
      </c>
      <c r="D850" s="268" t="s">
        <v>130</v>
      </c>
      <c r="E850" s="269" t="s">
        <v>963</v>
      </c>
      <c r="F850" s="270" t="s">
        <v>964</v>
      </c>
      <c r="G850" s="271" t="s">
        <v>305</v>
      </c>
      <c r="H850" s="272">
        <v>12</v>
      </c>
      <c r="I850" s="296"/>
      <c r="J850" s="294">
        <f>ROUND(I850*H850,2)</f>
        <v>0</v>
      </c>
      <c r="K850" s="270" t="s">
        <v>134</v>
      </c>
      <c r="L850" s="31"/>
      <c r="M850" s="135" t="s">
        <v>3</v>
      </c>
      <c r="N850" s="136" t="s">
        <v>44</v>
      </c>
      <c r="O850" s="137">
        <v>0.359</v>
      </c>
      <c r="P850" s="137">
        <f>O850*H850</f>
        <v>4.308</v>
      </c>
      <c r="Q850" s="137">
        <v>0.00293</v>
      </c>
      <c r="R850" s="137">
        <f>Q850*H850</f>
        <v>0.03516</v>
      </c>
      <c r="S850" s="137">
        <v>0</v>
      </c>
      <c r="T850" s="138">
        <f>S850*H850</f>
        <v>0</v>
      </c>
      <c r="U850" s="30"/>
      <c r="V850" s="30"/>
      <c r="W850" s="30"/>
      <c r="X850" s="30"/>
      <c r="Y850" s="30"/>
      <c r="Z850" s="30"/>
      <c r="AA850" s="30"/>
      <c r="AB850" s="30"/>
      <c r="AC850" s="30"/>
      <c r="AD850" s="30"/>
      <c r="AE850" s="30"/>
      <c r="AR850" s="139" t="s">
        <v>368</v>
      </c>
      <c r="AT850" s="139" t="s">
        <v>130</v>
      </c>
      <c r="AU850" s="139" t="s">
        <v>83</v>
      </c>
      <c r="AY850" s="18" t="s">
        <v>128</v>
      </c>
      <c r="BE850" s="140">
        <f>IF(N850="základní",J850,0)</f>
        <v>0</v>
      </c>
      <c r="BF850" s="140">
        <f>IF(N850="snížená",J850,0)</f>
        <v>0</v>
      </c>
      <c r="BG850" s="140">
        <f>IF(N850="zákl. přenesená",J850,0)</f>
        <v>0</v>
      </c>
      <c r="BH850" s="140">
        <f>IF(N850="sníž. přenesená",J850,0)</f>
        <v>0</v>
      </c>
      <c r="BI850" s="140">
        <f>IF(N850="nulová",J850,0)</f>
        <v>0</v>
      </c>
      <c r="BJ850" s="18" t="s">
        <v>135</v>
      </c>
      <c r="BK850" s="140">
        <f>ROUND(I850*H850,2)</f>
        <v>0</v>
      </c>
      <c r="BL850" s="18" t="s">
        <v>368</v>
      </c>
      <c r="BM850" s="139" t="s">
        <v>965</v>
      </c>
    </row>
    <row r="851" spans="1:47" s="2" customFormat="1" ht="39">
      <c r="A851" s="30"/>
      <c r="B851" s="31"/>
      <c r="C851" s="263"/>
      <c r="D851" s="273" t="s">
        <v>137</v>
      </c>
      <c r="E851" s="263"/>
      <c r="F851" s="274" t="s">
        <v>966</v>
      </c>
      <c r="G851" s="263"/>
      <c r="H851" s="263"/>
      <c r="I851" s="256"/>
      <c r="J851" s="263"/>
      <c r="K851" s="263"/>
      <c r="L851" s="31"/>
      <c r="M851" s="141"/>
      <c r="N851" s="142"/>
      <c r="O851" s="51"/>
      <c r="P851" s="51"/>
      <c r="Q851" s="51"/>
      <c r="R851" s="51"/>
      <c r="S851" s="51"/>
      <c r="T851" s="52"/>
      <c r="U851" s="30"/>
      <c r="V851" s="30"/>
      <c r="W851" s="30"/>
      <c r="X851" s="30"/>
      <c r="Y851" s="30"/>
      <c r="Z851" s="30"/>
      <c r="AA851" s="30"/>
      <c r="AB851" s="30"/>
      <c r="AC851" s="30"/>
      <c r="AD851" s="30"/>
      <c r="AE851" s="30"/>
      <c r="AT851" s="18" t="s">
        <v>137</v>
      </c>
      <c r="AU851" s="18" t="s">
        <v>83</v>
      </c>
    </row>
    <row r="852" spans="1:65" s="2" customFormat="1" ht="16.5" customHeight="1">
      <c r="A852" s="30"/>
      <c r="B852" s="133"/>
      <c r="C852" s="268" t="s">
        <v>967</v>
      </c>
      <c r="D852" s="268" t="s">
        <v>130</v>
      </c>
      <c r="E852" s="269" t="s">
        <v>968</v>
      </c>
      <c r="F852" s="270" t="s">
        <v>969</v>
      </c>
      <c r="G852" s="271" t="s">
        <v>305</v>
      </c>
      <c r="H852" s="272">
        <v>15.6</v>
      </c>
      <c r="I852" s="296"/>
      <c r="J852" s="294">
        <f>ROUND(I852*H852,2)</f>
        <v>0</v>
      </c>
      <c r="K852" s="270" t="s">
        <v>134</v>
      </c>
      <c r="L852" s="31"/>
      <c r="M852" s="135" t="s">
        <v>3</v>
      </c>
      <c r="N852" s="136" t="s">
        <v>44</v>
      </c>
      <c r="O852" s="137">
        <v>0.44</v>
      </c>
      <c r="P852" s="137">
        <f>O852*H852</f>
        <v>6.864</v>
      </c>
      <c r="Q852" s="137">
        <v>0.00467</v>
      </c>
      <c r="R852" s="137">
        <f>Q852*H852</f>
        <v>0.072852</v>
      </c>
      <c r="S852" s="137">
        <v>0</v>
      </c>
      <c r="T852" s="138">
        <f>S852*H852</f>
        <v>0</v>
      </c>
      <c r="U852" s="30"/>
      <c r="V852" s="30"/>
      <c r="W852" s="30"/>
      <c r="X852" s="30"/>
      <c r="Y852" s="30"/>
      <c r="Z852" s="30"/>
      <c r="AA852" s="30"/>
      <c r="AB852" s="30"/>
      <c r="AC852" s="30"/>
      <c r="AD852" s="30"/>
      <c r="AE852" s="30"/>
      <c r="AR852" s="139" t="s">
        <v>368</v>
      </c>
      <c r="AT852" s="139" t="s">
        <v>130</v>
      </c>
      <c r="AU852" s="139" t="s">
        <v>83</v>
      </c>
      <c r="AY852" s="18" t="s">
        <v>128</v>
      </c>
      <c r="BE852" s="140">
        <f>IF(N852="základní",J852,0)</f>
        <v>0</v>
      </c>
      <c r="BF852" s="140">
        <f>IF(N852="snížená",J852,0)</f>
        <v>0</v>
      </c>
      <c r="BG852" s="140">
        <f>IF(N852="zákl. přenesená",J852,0)</f>
        <v>0</v>
      </c>
      <c r="BH852" s="140">
        <f>IF(N852="sníž. přenesená",J852,0)</f>
        <v>0</v>
      </c>
      <c r="BI852" s="140">
        <f>IF(N852="nulová",J852,0)</f>
        <v>0</v>
      </c>
      <c r="BJ852" s="18" t="s">
        <v>135</v>
      </c>
      <c r="BK852" s="140">
        <f>ROUND(I852*H852,2)</f>
        <v>0</v>
      </c>
      <c r="BL852" s="18" t="s">
        <v>368</v>
      </c>
      <c r="BM852" s="139" t="s">
        <v>970</v>
      </c>
    </row>
    <row r="853" spans="1:47" s="2" customFormat="1" ht="39">
      <c r="A853" s="30"/>
      <c r="B853" s="31"/>
      <c r="C853" s="263"/>
      <c r="D853" s="273" t="s">
        <v>137</v>
      </c>
      <c r="E853" s="263"/>
      <c r="F853" s="274" t="s">
        <v>966</v>
      </c>
      <c r="G853" s="263"/>
      <c r="H853" s="263"/>
      <c r="I853" s="256"/>
      <c r="J853" s="263"/>
      <c r="K853" s="263"/>
      <c r="L853" s="31"/>
      <c r="M853" s="141"/>
      <c r="N853" s="142"/>
      <c r="O853" s="51"/>
      <c r="P853" s="51"/>
      <c r="Q853" s="51"/>
      <c r="R853" s="51"/>
      <c r="S853" s="51"/>
      <c r="T853" s="52"/>
      <c r="U853" s="30"/>
      <c r="V853" s="30"/>
      <c r="W853" s="30"/>
      <c r="X853" s="30"/>
      <c r="Y853" s="30"/>
      <c r="Z853" s="30"/>
      <c r="AA853" s="30"/>
      <c r="AB853" s="30"/>
      <c r="AC853" s="30"/>
      <c r="AD853" s="30"/>
      <c r="AE853" s="30"/>
      <c r="AT853" s="18" t="s">
        <v>137</v>
      </c>
      <c r="AU853" s="18" t="s">
        <v>83</v>
      </c>
    </row>
    <row r="854" spans="2:51" s="14" customFormat="1" ht="12">
      <c r="B854" s="148"/>
      <c r="C854" s="278"/>
      <c r="D854" s="273" t="s">
        <v>139</v>
      </c>
      <c r="E854" s="279" t="s">
        <v>3</v>
      </c>
      <c r="F854" s="280" t="s">
        <v>971</v>
      </c>
      <c r="G854" s="278"/>
      <c r="H854" s="281">
        <v>4</v>
      </c>
      <c r="I854" s="258"/>
      <c r="J854" s="278"/>
      <c r="K854" s="278"/>
      <c r="L854" s="148"/>
      <c r="M854" s="150"/>
      <c r="N854" s="151"/>
      <c r="O854" s="151"/>
      <c r="P854" s="151"/>
      <c r="Q854" s="151"/>
      <c r="R854" s="151"/>
      <c r="S854" s="151"/>
      <c r="T854" s="152"/>
      <c r="AT854" s="149" t="s">
        <v>139</v>
      </c>
      <c r="AU854" s="149" t="s">
        <v>83</v>
      </c>
      <c r="AV854" s="14" t="s">
        <v>83</v>
      </c>
      <c r="AW854" s="14" t="s">
        <v>31</v>
      </c>
      <c r="AX854" s="14" t="s">
        <v>70</v>
      </c>
      <c r="AY854" s="149" t="s">
        <v>128</v>
      </c>
    </row>
    <row r="855" spans="2:51" s="14" customFormat="1" ht="12">
      <c r="B855" s="148"/>
      <c r="C855" s="278"/>
      <c r="D855" s="273" t="s">
        <v>139</v>
      </c>
      <c r="E855" s="279" t="s">
        <v>3</v>
      </c>
      <c r="F855" s="280" t="s">
        <v>935</v>
      </c>
      <c r="G855" s="278"/>
      <c r="H855" s="281">
        <v>11.6</v>
      </c>
      <c r="I855" s="258"/>
      <c r="J855" s="278"/>
      <c r="K855" s="278"/>
      <c r="L855" s="148"/>
      <c r="M855" s="150"/>
      <c r="N855" s="151"/>
      <c r="O855" s="151"/>
      <c r="P855" s="151"/>
      <c r="Q855" s="151"/>
      <c r="R855" s="151"/>
      <c r="S855" s="151"/>
      <c r="T855" s="152"/>
      <c r="AT855" s="149" t="s">
        <v>139</v>
      </c>
      <c r="AU855" s="149" t="s">
        <v>83</v>
      </c>
      <c r="AV855" s="14" t="s">
        <v>83</v>
      </c>
      <c r="AW855" s="14" t="s">
        <v>31</v>
      </c>
      <c r="AX855" s="14" t="s">
        <v>70</v>
      </c>
      <c r="AY855" s="149" t="s">
        <v>128</v>
      </c>
    </row>
    <row r="856" spans="2:51" s="15" customFormat="1" ht="12">
      <c r="B856" s="153"/>
      <c r="C856" s="282"/>
      <c r="D856" s="273" t="s">
        <v>139</v>
      </c>
      <c r="E856" s="283" t="s">
        <v>3</v>
      </c>
      <c r="F856" s="284" t="s">
        <v>143</v>
      </c>
      <c r="G856" s="282"/>
      <c r="H856" s="285">
        <v>15.6</v>
      </c>
      <c r="I856" s="259"/>
      <c r="J856" s="282"/>
      <c r="K856" s="282"/>
      <c r="L856" s="153"/>
      <c r="M856" s="155"/>
      <c r="N856" s="156"/>
      <c r="O856" s="156"/>
      <c r="P856" s="156"/>
      <c r="Q856" s="156"/>
      <c r="R856" s="156"/>
      <c r="S856" s="156"/>
      <c r="T856" s="157"/>
      <c r="AT856" s="154" t="s">
        <v>139</v>
      </c>
      <c r="AU856" s="154" t="s">
        <v>83</v>
      </c>
      <c r="AV856" s="15" t="s">
        <v>135</v>
      </c>
      <c r="AW856" s="15" t="s">
        <v>31</v>
      </c>
      <c r="AX856" s="15" t="s">
        <v>77</v>
      </c>
      <c r="AY856" s="154" t="s">
        <v>128</v>
      </c>
    </row>
    <row r="857" spans="1:65" s="2" customFormat="1" ht="21.75" customHeight="1">
      <c r="A857" s="30"/>
      <c r="B857" s="133"/>
      <c r="C857" s="268" t="s">
        <v>972</v>
      </c>
      <c r="D857" s="268" t="s">
        <v>130</v>
      </c>
      <c r="E857" s="269" t="s">
        <v>973</v>
      </c>
      <c r="F857" s="270" t="s">
        <v>974</v>
      </c>
      <c r="G857" s="271" t="s">
        <v>177</v>
      </c>
      <c r="H857" s="272">
        <v>130.04</v>
      </c>
      <c r="I857" s="296"/>
      <c r="J857" s="294">
        <f>ROUND(I857*H857,2)</f>
        <v>0</v>
      </c>
      <c r="K857" s="270" t="s">
        <v>134</v>
      </c>
      <c r="L857" s="31"/>
      <c r="M857" s="135" t="s">
        <v>3</v>
      </c>
      <c r="N857" s="136" t="s">
        <v>44</v>
      </c>
      <c r="O857" s="137">
        <v>1.125</v>
      </c>
      <c r="P857" s="137">
        <f>O857*H857</f>
        <v>146.295</v>
      </c>
      <c r="Q857" s="137">
        <v>0.00721</v>
      </c>
      <c r="R857" s="137">
        <f>Q857*H857</f>
        <v>0.9375884</v>
      </c>
      <c r="S857" s="137">
        <v>0</v>
      </c>
      <c r="T857" s="138">
        <f>S857*H857</f>
        <v>0</v>
      </c>
      <c r="U857" s="30"/>
      <c r="V857" s="30"/>
      <c r="W857" s="30"/>
      <c r="X857" s="30"/>
      <c r="Y857" s="30"/>
      <c r="Z857" s="30"/>
      <c r="AA857" s="30"/>
      <c r="AB857" s="30"/>
      <c r="AC857" s="30"/>
      <c r="AD857" s="30"/>
      <c r="AE857" s="30"/>
      <c r="AR857" s="139" t="s">
        <v>368</v>
      </c>
      <c r="AT857" s="139" t="s">
        <v>130</v>
      </c>
      <c r="AU857" s="139" t="s">
        <v>83</v>
      </c>
      <c r="AY857" s="18" t="s">
        <v>128</v>
      </c>
      <c r="BE857" s="140">
        <f>IF(N857="základní",J857,0)</f>
        <v>0</v>
      </c>
      <c r="BF857" s="140">
        <f>IF(N857="snížená",J857,0)</f>
        <v>0</v>
      </c>
      <c r="BG857" s="140">
        <f>IF(N857="zákl. přenesená",J857,0)</f>
        <v>0</v>
      </c>
      <c r="BH857" s="140">
        <f>IF(N857="sníž. přenesená",J857,0)</f>
        <v>0</v>
      </c>
      <c r="BI857" s="140">
        <f>IF(N857="nulová",J857,0)</f>
        <v>0</v>
      </c>
      <c r="BJ857" s="18" t="s">
        <v>135</v>
      </c>
      <c r="BK857" s="140">
        <f>ROUND(I857*H857,2)</f>
        <v>0</v>
      </c>
      <c r="BL857" s="18" t="s">
        <v>368</v>
      </c>
      <c r="BM857" s="139" t="s">
        <v>975</v>
      </c>
    </row>
    <row r="858" spans="2:51" s="13" customFormat="1" ht="12">
      <c r="B858" s="143"/>
      <c r="C858" s="275"/>
      <c r="D858" s="273" t="s">
        <v>139</v>
      </c>
      <c r="E858" s="276" t="s">
        <v>3</v>
      </c>
      <c r="F858" s="277" t="s">
        <v>976</v>
      </c>
      <c r="G858" s="275"/>
      <c r="H858" s="276" t="s">
        <v>3</v>
      </c>
      <c r="I858" s="257"/>
      <c r="J858" s="275"/>
      <c r="K858" s="275"/>
      <c r="L858" s="143"/>
      <c r="M858" s="145"/>
      <c r="N858" s="146"/>
      <c r="O858" s="146"/>
      <c r="P858" s="146"/>
      <c r="Q858" s="146"/>
      <c r="R858" s="146"/>
      <c r="S858" s="146"/>
      <c r="T858" s="147"/>
      <c r="AT858" s="144" t="s">
        <v>139</v>
      </c>
      <c r="AU858" s="144" t="s">
        <v>83</v>
      </c>
      <c r="AV858" s="13" t="s">
        <v>77</v>
      </c>
      <c r="AW858" s="13" t="s">
        <v>31</v>
      </c>
      <c r="AX858" s="13" t="s">
        <v>70</v>
      </c>
      <c r="AY858" s="144" t="s">
        <v>128</v>
      </c>
    </row>
    <row r="859" spans="2:51" s="14" customFormat="1" ht="12">
      <c r="B859" s="148"/>
      <c r="C859" s="278"/>
      <c r="D859" s="273" t="s">
        <v>139</v>
      </c>
      <c r="E859" s="279" t="s">
        <v>3</v>
      </c>
      <c r="F859" s="280" t="s">
        <v>977</v>
      </c>
      <c r="G859" s="278"/>
      <c r="H859" s="281">
        <v>7.8</v>
      </c>
      <c r="I859" s="258"/>
      <c r="J859" s="278"/>
      <c r="K859" s="278"/>
      <c r="L859" s="148"/>
      <c r="M859" s="150"/>
      <c r="N859" s="151"/>
      <c r="O859" s="151"/>
      <c r="P859" s="151"/>
      <c r="Q859" s="151"/>
      <c r="R859" s="151"/>
      <c r="S859" s="151"/>
      <c r="T859" s="152"/>
      <c r="AT859" s="149" t="s">
        <v>139</v>
      </c>
      <c r="AU859" s="149" t="s">
        <v>83</v>
      </c>
      <c r="AV859" s="14" t="s">
        <v>83</v>
      </c>
      <c r="AW859" s="14" t="s">
        <v>31</v>
      </c>
      <c r="AX859" s="14" t="s">
        <v>70</v>
      </c>
      <c r="AY859" s="149" t="s">
        <v>128</v>
      </c>
    </row>
    <row r="860" spans="2:51" s="13" customFormat="1" ht="12">
      <c r="B860" s="143"/>
      <c r="C860" s="275"/>
      <c r="D860" s="273" t="s">
        <v>139</v>
      </c>
      <c r="E860" s="276" t="s">
        <v>3</v>
      </c>
      <c r="F860" s="277" t="s">
        <v>978</v>
      </c>
      <c r="G860" s="275"/>
      <c r="H860" s="276" t="s">
        <v>3</v>
      </c>
      <c r="I860" s="257"/>
      <c r="J860" s="275"/>
      <c r="K860" s="275"/>
      <c r="L860" s="143"/>
      <c r="M860" s="145"/>
      <c r="N860" s="146"/>
      <c r="O860" s="146"/>
      <c r="P860" s="146"/>
      <c r="Q860" s="146"/>
      <c r="R860" s="146"/>
      <c r="S860" s="146"/>
      <c r="T860" s="147"/>
      <c r="AT860" s="144" t="s">
        <v>139</v>
      </c>
      <c r="AU860" s="144" t="s">
        <v>83</v>
      </c>
      <c r="AV860" s="13" t="s">
        <v>77</v>
      </c>
      <c r="AW860" s="13" t="s">
        <v>31</v>
      </c>
      <c r="AX860" s="13" t="s">
        <v>70</v>
      </c>
      <c r="AY860" s="144" t="s">
        <v>128</v>
      </c>
    </row>
    <row r="861" spans="2:51" s="14" customFormat="1" ht="12">
      <c r="B861" s="148"/>
      <c r="C861" s="278"/>
      <c r="D861" s="273" t="s">
        <v>139</v>
      </c>
      <c r="E861" s="279" t="s">
        <v>3</v>
      </c>
      <c r="F861" s="280" t="s">
        <v>979</v>
      </c>
      <c r="G861" s="278"/>
      <c r="H861" s="281">
        <v>48.1</v>
      </c>
      <c r="I861" s="258"/>
      <c r="J861" s="278"/>
      <c r="K861" s="278"/>
      <c r="L861" s="148"/>
      <c r="M861" s="150"/>
      <c r="N861" s="151"/>
      <c r="O861" s="151"/>
      <c r="P861" s="151"/>
      <c r="Q861" s="151"/>
      <c r="R861" s="151"/>
      <c r="S861" s="151"/>
      <c r="T861" s="152"/>
      <c r="AT861" s="149" t="s">
        <v>139</v>
      </c>
      <c r="AU861" s="149" t="s">
        <v>83</v>
      </c>
      <c r="AV861" s="14" t="s">
        <v>83</v>
      </c>
      <c r="AW861" s="14" t="s">
        <v>31</v>
      </c>
      <c r="AX861" s="14" t="s">
        <v>70</v>
      </c>
      <c r="AY861" s="149" t="s">
        <v>128</v>
      </c>
    </row>
    <row r="862" spans="2:51" s="13" customFormat="1" ht="12">
      <c r="B862" s="143"/>
      <c r="C862" s="275"/>
      <c r="D862" s="273" t="s">
        <v>139</v>
      </c>
      <c r="E862" s="276" t="s">
        <v>3</v>
      </c>
      <c r="F862" s="277" t="s">
        <v>980</v>
      </c>
      <c r="G862" s="275"/>
      <c r="H862" s="276" t="s">
        <v>3</v>
      </c>
      <c r="I862" s="257"/>
      <c r="J862" s="275"/>
      <c r="K862" s="275"/>
      <c r="L862" s="143"/>
      <c r="M862" s="145"/>
      <c r="N862" s="146"/>
      <c r="O862" s="146"/>
      <c r="P862" s="146"/>
      <c r="Q862" s="146"/>
      <c r="R862" s="146"/>
      <c r="S862" s="146"/>
      <c r="T862" s="147"/>
      <c r="AT862" s="144" t="s">
        <v>139</v>
      </c>
      <c r="AU862" s="144" t="s">
        <v>83</v>
      </c>
      <c r="AV862" s="13" t="s">
        <v>77</v>
      </c>
      <c r="AW862" s="13" t="s">
        <v>31</v>
      </c>
      <c r="AX862" s="13" t="s">
        <v>70</v>
      </c>
      <c r="AY862" s="144" t="s">
        <v>128</v>
      </c>
    </row>
    <row r="863" spans="2:51" s="14" customFormat="1" ht="12">
      <c r="B863" s="148"/>
      <c r="C863" s="278"/>
      <c r="D863" s="273" t="s">
        <v>139</v>
      </c>
      <c r="E863" s="279" t="s">
        <v>3</v>
      </c>
      <c r="F863" s="280" t="s">
        <v>981</v>
      </c>
      <c r="G863" s="278"/>
      <c r="H863" s="281">
        <v>5.04</v>
      </c>
      <c r="I863" s="258"/>
      <c r="J863" s="278"/>
      <c r="K863" s="278"/>
      <c r="L863" s="148"/>
      <c r="M863" s="150"/>
      <c r="N863" s="151"/>
      <c r="O863" s="151"/>
      <c r="P863" s="151"/>
      <c r="Q863" s="151"/>
      <c r="R863" s="151"/>
      <c r="S863" s="151"/>
      <c r="T863" s="152"/>
      <c r="AT863" s="149" t="s">
        <v>139</v>
      </c>
      <c r="AU863" s="149" t="s">
        <v>83</v>
      </c>
      <c r="AV863" s="14" t="s">
        <v>83</v>
      </c>
      <c r="AW863" s="14" t="s">
        <v>31</v>
      </c>
      <c r="AX863" s="14" t="s">
        <v>70</v>
      </c>
      <c r="AY863" s="149" t="s">
        <v>128</v>
      </c>
    </row>
    <row r="864" spans="2:51" s="13" customFormat="1" ht="12">
      <c r="B864" s="143"/>
      <c r="C864" s="275"/>
      <c r="D864" s="273" t="s">
        <v>139</v>
      </c>
      <c r="E864" s="276" t="s">
        <v>3</v>
      </c>
      <c r="F864" s="277" t="s">
        <v>982</v>
      </c>
      <c r="G864" s="275"/>
      <c r="H864" s="276" t="s">
        <v>3</v>
      </c>
      <c r="I864" s="257"/>
      <c r="J864" s="275"/>
      <c r="K864" s="275"/>
      <c r="L864" s="143"/>
      <c r="M864" s="145"/>
      <c r="N864" s="146"/>
      <c r="O864" s="146"/>
      <c r="P864" s="146"/>
      <c r="Q864" s="146"/>
      <c r="R864" s="146"/>
      <c r="S864" s="146"/>
      <c r="T864" s="147"/>
      <c r="AT864" s="144" t="s">
        <v>139</v>
      </c>
      <c r="AU864" s="144" t="s">
        <v>83</v>
      </c>
      <c r="AV864" s="13" t="s">
        <v>77</v>
      </c>
      <c r="AW864" s="13" t="s">
        <v>31</v>
      </c>
      <c r="AX864" s="13" t="s">
        <v>70</v>
      </c>
      <c r="AY864" s="144" t="s">
        <v>128</v>
      </c>
    </row>
    <row r="865" spans="2:51" s="14" customFormat="1" ht="12">
      <c r="B865" s="148"/>
      <c r="C865" s="278"/>
      <c r="D865" s="273" t="s">
        <v>139</v>
      </c>
      <c r="E865" s="279" t="s">
        <v>3</v>
      </c>
      <c r="F865" s="280" t="s">
        <v>983</v>
      </c>
      <c r="G865" s="278"/>
      <c r="H865" s="281">
        <v>36.1</v>
      </c>
      <c r="I865" s="258"/>
      <c r="J865" s="278"/>
      <c r="K865" s="278"/>
      <c r="L865" s="148"/>
      <c r="M865" s="150"/>
      <c r="N865" s="151"/>
      <c r="O865" s="151"/>
      <c r="P865" s="151"/>
      <c r="Q865" s="151"/>
      <c r="R865" s="151"/>
      <c r="S865" s="151"/>
      <c r="T865" s="152"/>
      <c r="AT865" s="149" t="s">
        <v>139</v>
      </c>
      <c r="AU865" s="149" t="s">
        <v>83</v>
      </c>
      <c r="AV865" s="14" t="s">
        <v>83</v>
      </c>
      <c r="AW865" s="14" t="s">
        <v>31</v>
      </c>
      <c r="AX865" s="14" t="s">
        <v>70</v>
      </c>
      <c r="AY865" s="149" t="s">
        <v>128</v>
      </c>
    </row>
    <row r="866" spans="2:51" s="13" customFormat="1" ht="12">
      <c r="B866" s="143"/>
      <c r="C866" s="275"/>
      <c r="D866" s="273" t="s">
        <v>139</v>
      </c>
      <c r="E866" s="276" t="s">
        <v>3</v>
      </c>
      <c r="F866" s="277" t="s">
        <v>984</v>
      </c>
      <c r="G866" s="275"/>
      <c r="H866" s="276" t="s">
        <v>3</v>
      </c>
      <c r="I866" s="257"/>
      <c r="J866" s="275"/>
      <c r="K866" s="275"/>
      <c r="L866" s="143"/>
      <c r="M866" s="145"/>
      <c r="N866" s="146"/>
      <c r="O866" s="146"/>
      <c r="P866" s="146"/>
      <c r="Q866" s="146"/>
      <c r="R866" s="146"/>
      <c r="S866" s="146"/>
      <c r="T866" s="147"/>
      <c r="AT866" s="144" t="s">
        <v>139</v>
      </c>
      <c r="AU866" s="144" t="s">
        <v>83</v>
      </c>
      <c r="AV866" s="13" t="s">
        <v>77</v>
      </c>
      <c r="AW866" s="13" t="s">
        <v>31</v>
      </c>
      <c r="AX866" s="13" t="s">
        <v>70</v>
      </c>
      <c r="AY866" s="144" t="s">
        <v>128</v>
      </c>
    </row>
    <row r="867" spans="2:51" s="14" customFormat="1" ht="12">
      <c r="B867" s="148"/>
      <c r="C867" s="278"/>
      <c r="D867" s="273" t="s">
        <v>139</v>
      </c>
      <c r="E867" s="279" t="s">
        <v>3</v>
      </c>
      <c r="F867" s="280" t="s">
        <v>985</v>
      </c>
      <c r="G867" s="278"/>
      <c r="H867" s="281">
        <v>33</v>
      </c>
      <c r="I867" s="258"/>
      <c r="J867" s="278"/>
      <c r="K867" s="278"/>
      <c r="L867" s="148"/>
      <c r="M867" s="150"/>
      <c r="N867" s="151"/>
      <c r="O867" s="151"/>
      <c r="P867" s="151"/>
      <c r="Q867" s="151"/>
      <c r="R867" s="151"/>
      <c r="S867" s="151"/>
      <c r="T867" s="152"/>
      <c r="AT867" s="149" t="s">
        <v>139</v>
      </c>
      <c r="AU867" s="149" t="s">
        <v>83</v>
      </c>
      <c r="AV867" s="14" t="s">
        <v>83</v>
      </c>
      <c r="AW867" s="14" t="s">
        <v>31</v>
      </c>
      <c r="AX867" s="14" t="s">
        <v>70</v>
      </c>
      <c r="AY867" s="149" t="s">
        <v>128</v>
      </c>
    </row>
    <row r="868" spans="2:51" s="15" customFormat="1" ht="12">
      <c r="B868" s="153"/>
      <c r="C868" s="282"/>
      <c r="D868" s="273" t="s">
        <v>139</v>
      </c>
      <c r="E868" s="283" t="s">
        <v>3</v>
      </c>
      <c r="F868" s="284" t="s">
        <v>143</v>
      </c>
      <c r="G868" s="282"/>
      <c r="H868" s="285">
        <v>130.04</v>
      </c>
      <c r="I868" s="259"/>
      <c r="J868" s="282"/>
      <c r="K868" s="282"/>
      <c r="L868" s="153"/>
      <c r="M868" s="155"/>
      <c r="N868" s="156"/>
      <c r="O868" s="156"/>
      <c r="P868" s="156"/>
      <c r="Q868" s="156"/>
      <c r="R868" s="156"/>
      <c r="S868" s="156"/>
      <c r="T868" s="157"/>
      <c r="AT868" s="154" t="s">
        <v>139</v>
      </c>
      <c r="AU868" s="154" t="s">
        <v>83</v>
      </c>
      <c r="AV868" s="15" t="s">
        <v>135</v>
      </c>
      <c r="AW868" s="15" t="s">
        <v>31</v>
      </c>
      <c r="AX868" s="15" t="s">
        <v>77</v>
      </c>
      <c r="AY868" s="154" t="s">
        <v>128</v>
      </c>
    </row>
    <row r="869" spans="1:65" s="2" customFormat="1" ht="21.75" customHeight="1">
      <c r="A869" s="30"/>
      <c r="B869" s="133"/>
      <c r="C869" s="268" t="s">
        <v>986</v>
      </c>
      <c r="D869" s="268" t="s">
        <v>130</v>
      </c>
      <c r="E869" s="269" t="s">
        <v>987</v>
      </c>
      <c r="F869" s="270" t="s">
        <v>988</v>
      </c>
      <c r="G869" s="271" t="s">
        <v>782</v>
      </c>
      <c r="H869" s="272">
        <v>10</v>
      </c>
      <c r="I869" s="296"/>
      <c r="J869" s="294">
        <f>ROUND(I869*H869,2)</f>
        <v>0</v>
      </c>
      <c r="K869" s="270" t="s">
        <v>134</v>
      </c>
      <c r="L869" s="31"/>
      <c r="M869" s="135" t="s">
        <v>3</v>
      </c>
      <c r="N869" s="136" t="s">
        <v>44</v>
      </c>
      <c r="O869" s="137">
        <v>0.43</v>
      </c>
      <c r="P869" s="137">
        <f>O869*H869</f>
        <v>4.3</v>
      </c>
      <c r="Q869" s="137">
        <v>0</v>
      </c>
      <c r="R869" s="137">
        <f>Q869*H869</f>
        <v>0</v>
      </c>
      <c r="S869" s="137">
        <v>0</v>
      </c>
      <c r="T869" s="138">
        <f>S869*H869</f>
        <v>0</v>
      </c>
      <c r="U869" s="30"/>
      <c r="V869" s="30"/>
      <c r="W869" s="30"/>
      <c r="X869" s="30"/>
      <c r="Y869" s="30"/>
      <c r="Z869" s="30"/>
      <c r="AA869" s="30"/>
      <c r="AB869" s="30"/>
      <c r="AC869" s="30"/>
      <c r="AD869" s="30"/>
      <c r="AE869" s="30"/>
      <c r="AR869" s="139" t="s">
        <v>368</v>
      </c>
      <c r="AT869" s="139" t="s">
        <v>130</v>
      </c>
      <c r="AU869" s="139" t="s">
        <v>83</v>
      </c>
      <c r="AY869" s="18" t="s">
        <v>128</v>
      </c>
      <c r="BE869" s="140">
        <f>IF(N869="základní",J869,0)</f>
        <v>0</v>
      </c>
      <c r="BF869" s="140">
        <f>IF(N869="snížená",J869,0)</f>
        <v>0</v>
      </c>
      <c r="BG869" s="140">
        <f>IF(N869="zákl. přenesená",J869,0)</f>
        <v>0</v>
      </c>
      <c r="BH869" s="140">
        <f>IF(N869="sníž. přenesená",J869,0)</f>
        <v>0</v>
      </c>
      <c r="BI869" s="140">
        <f>IF(N869="nulová",J869,0)</f>
        <v>0</v>
      </c>
      <c r="BJ869" s="18" t="s">
        <v>135</v>
      </c>
      <c r="BK869" s="140">
        <f>ROUND(I869*H869,2)</f>
        <v>0</v>
      </c>
      <c r="BL869" s="18" t="s">
        <v>368</v>
      </c>
      <c r="BM869" s="139" t="s">
        <v>989</v>
      </c>
    </row>
    <row r="870" spans="2:51" s="13" customFormat="1" ht="12">
      <c r="B870" s="143"/>
      <c r="C870" s="275"/>
      <c r="D870" s="273" t="s">
        <v>139</v>
      </c>
      <c r="E870" s="276" t="s">
        <v>3</v>
      </c>
      <c r="F870" s="277" t="s">
        <v>976</v>
      </c>
      <c r="G870" s="275"/>
      <c r="H870" s="276" t="s">
        <v>3</v>
      </c>
      <c r="I870" s="257"/>
      <c r="J870" s="275"/>
      <c r="K870" s="275"/>
      <c r="L870" s="143"/>
      <c r="M870" s="145"/>
      <c r="N870" s="146"/>
      <c r="O870" s="146"/>
      <c r="P870" s="146"/>
      <c r="Q870" s="146"/>
      <c r="R870" s="146"/>
      <c r="S870" s="146"/>
      <c r="T870" s="147"/>
      <c r="AT870" s="144" t="s">
        <v>139</v>
      </c>
      <c r="AU870" s="144" t="s">
        <v>83</v>
      </c>
      <c r="AV870" s="13" t="s">
        <v>77</v>
      </c>
      <c r="AW870" s="13" t="s">
        <v>31</v>
      </c>
      <c r="AX870" s="13" t="s">
        <v>70</v>
      </c>
      <c r="AY870" s="144" t="s">
        <v>128</v>
      </c>
    </row>
    <row r="871" spans="2:51" s="14" customFormat="1" ht="12">
      <c r="B871" s="148"/>
      <c r="C871" s="278"/>
      <c r="D871" s="273" t="s">
        <v>139</v>
      </c>
      <c r="E871" s="279" t="s">
        <v>3</v>
      </c>
      <c r="F871" s="280" t="s">
        <v>938</v>
      </c>
      <c r="G871" s="278"/>
      <c r="H871" s="281">
        <v>6</v>
      </c>
      <c r="I871" s="258"/>
      <c r="J871" s="278"/>
      <c r="K871" s="278"/>
      <c r="L871" s="148"/>
      <c r="M871" s="150"/>
      <c r="N871" s="151"/>
      <c r="O871" s="151"/>
      <c r="P871" s="151"/>
      <c r="Q871" s="151"/>
      <c r="R871" s="151"/>
      <c r="S871" s="151"/>
      <c r="T871" s="152"/>
      <c r="AT871" s="149" t="s">
        <v>139</v>
      </c>
      <c r="AU871" s="149" t="s">
        <v>83</v>
      </c>
      <c r="AV871" s="14" t="s">
        <v>83</v>
      </c>
      <c r="AW871" s="14" t="s">
        <v>31</v>
      </c>
      <c r="AX871" s="14" t="s">
        <v>70</v>
      </c>
      <c r="AY871" s="149" t="s">
        <v>128</v>
      </c>
    </row>
    <row r="872" spans="2:51" s="13" customFormat="1" ht="12">
      <c r="B872" s="143"/>
      <c r="C872" s="275"/>
      <c r="D872" s="273" t="s">
        <v>139</v>
      </c>
      <c r="E872" s="276" t="s">
        <v>3</v>
      </c>
      <c r="F872" s="277" t="s">
        <v>978</v>
      </c>
      <c r="G872" s="275"/>
      <c r="H872" s="276" t="s">
        <v>3</v>
      </c>
      <c r="I872" s="257"/>
      <c r="J872" s="275"/>
      <c r="K872" s="275"/>
      <c r="L872" s="143"/>
      <c r="M872" s="145"/>
      <c r="N872" s="146"/>
      <c r="O872" s="146"/>
      <c r="P872" s="146"/>
      <c r="Q872" s="146"/>
      <c r="R872" s="146"/>
      <c r="S872" s="146"/>
      <c r="T872" s="147"/>
      <c r="AT872" s="144" t="s">
        <v>139</v>
      </c>
      <c r="AU872" s="144" t="s">
        <v>83</v>
      </c>
      <c r="AV872" s="13" t="s">
        <v>77</v>
      </c>
      <c r="AW872" s="13" t="s">
        <v>31</v>
      </c>
      <c r="AX872" s="13" t="s">
        <v>70</v>
      </c>
      <c r="AY872" s="144" t="s">
        <v>128</v>
      </c>
    </row>
    <row r="873" spans="2:51" s="14" customFormat="1" ht="12">
      <c r="B873" s="148"/>
      <c r="C873" s="278"/>
      <c r="D873" s="273" t="s">
        <v>139</v>
      </c>
      <c r="E873" s="279" t="s">
        <v>3</v>
      </c>
      <c r="F873" s="280" t="s">
        <v>77</v>
      </c>
      <c r="G873" s="278"/>
      <c r="H873" s="281">
        <v>1</v>
      </c>
      <c r="I873" s="258"/>
      <c r="J873" s="278"/>
      <c r="K873" s="278"/>
      <c r="L873" s="148"/>
      <c r="M873" s="150"/>
      <c r="N873" s="151"/>
      <c r="O873" s="151"/>
      <c r="P873" s="151"/>
      <c r="Q873" s="151"/>
      <c r="R873" s="151"/>
      <c r="S873" s="151"/>
      <c r="T873" s="152"/>
      <c r="AT873" s="149" t="s">
        <v>139</v>
      </c>
      <c r="AU873" s="149" t="s">
        <v>83</v>
      </c>
      <c r="AV873" s="14" t="s">
        <v>83</v>
      </c>
      <c r="AW873" s="14" t="s">
        <v>31</v>
      </c>
      <c r="AX873" s="14" t="s">
        <v>70</v>
      </c>
      <c r="AY873" s="149" t="s">
        <v>128</v>
      </c>
    </row>
    <row r="874" spans="2:51" s="13" customFormat="1" ht="12">
      <c r="B874" s="143"/>
      <c r="C874" s="275"/>
      <c r="D874" s="273" t="s">
        <v>139</v>
      </c>
      <c r="E874" s="276" t="s">
        <v>3</v>
      </c>
      <c r="F874" s="277" t="s">
        <v>980</v>
      </c>
      <c r="G874" s="275"/>
      <c r="H874" s="276" t="s">
        <v>3</v>
      </c>
      <c r="I874" s="257"/>
      <c r="J874" s="275"/>
      <c r="K874" s="275"/>
      <c r="L874" s="143"/>
      <c r="M874" s="145"/>
      <c r="N874" s="146"/>
      <c r="O874" s="146"/>
      <c r="P874" s="146"/>
      <c r="Q874" s="146"/>
      <c r="R874" s="146"/>
      <c r="S874" s="146"/>
      <c r="T874" s="147"/>
      <c r="AT874" s="144" t="s">
        <v>139</v>
      </c>
      <c r="AU874" s="144" t="s">
        <v>83</v>
      </c>
      <c r="AV874" s="13" t="s">
        <v>77</v>
      </c>
      <c r="AW874" s="13" t="s">
        <v>31</v>
      </c>
      <c r="AX874" s="13" t="s">
        <v>70</v>
      </c>
      <c r="AY874" s="144" t="s">
        <v>128</v>
      </c>
    </row>
    <row r="875" spans="2:51" s="14" customFormat="1" ht="12">
      <c r="B875" s="148"/>
      <c r="C875" s="278"/>
      <c r="D875" s="273" t="s">
        <v>139</v>
      </c>
      <c r="E875" s="279" t="s">
        <v>3</v>
      </c>
      <c r="F875" s="280" t="s">
        <v>77</v>
      </c>
      <c r="G875" s="278"/>
      <c r="H875" s="281">
        <v>1</v>
      </c>
      <c r="I875" s="258"/>
      <c r="J875" s="278"/>
      <c r="K875" s="278"/>
      <c r="L875" s="148"/>
      <c r="M875" s="150"/>
      <c r="N875" s="151"/>
      <c r="O875" s="151"/>
      <c r="P875" s="151"/>
      <c r="Q875" s="151"/>
      <c r="R875" s="151"/>
      <c r="S875" s="151"/>
      <c r="T875" s="152"/>
      <c r="AT875" s="149" t="s">
        <v>139</v>
      </c>
      <c r="AU875" s="149" t="s">
        <v>83</v>
      </c>
      <c r="AV875" s="14" t="s">
        <v>83</v>
      </c>
      <c r="AW875" s="14" t="s">
        <v>31</v>
      </c>
      <c r="AX875" s="14" t="s">
        <v>70</v>
      </c>
      <c r="AY875" s="149" t="s">
        <v>128</v>
      </c>
    </row>
    <row r="876" spans="2:51" s="13" customFormat="1" ht="12">
      <c r="B876" s="143"/>
      <c r="C876" s="275"/>
      <c r="D876" s="273" t="s">
        <v>139</v>
      </c>
      <c r="E876" s="276" t="s">
        <v>3</v>
      </c>
      <c r="F876" s="277" t="s">
        <v>982</v>
      </c>
      <c r="G876" s="275"/>
      <c r="H876" s="276" t="s">
        <v>3</v>
      </c>
      <c r="I876" s="257"/>
      <c r="J876" s="275"/>
      <c r="K876" s="275"/>
      <c r="L876" s="143"/>
      <c r="M876" s="145"/>
      <c r="N876" s="146"/>
      <c r="O876" s="146"/>
      <c r="P876" s="146"/>
      <c r="Q876" s="146"/>
      <c r="R876" s="146"/>
      <c r="S876" s="146"/>
      <c r="T876" s="147"/>
      <c r="AT876" s="144" t="s">
        <v>139</v>
      </c>
      <c r="AU876" s="144" t="s">
        <v>83</v>
      </c>
      <c r="AV876" s="13" t="s">
        <v>77</v>
      </c>
      <c r="AW876" s="13" t="s">
        <v>31</v>
      </c>
      <c r="AX876" s="13" t="s">
        <v>70</v>
      </c>
      <c r="AY876" s="144" t="s">
        <v>128</v>
      </c>
    </row>
    <row r="877" spans="2:51" s="14" customFormat="1" ht="12">
      <c r="B877" s="148"/>
      <c r="C877" s="278"/>
      <c r="D877" s="273" t="s">
        <v>139</v>
      </c>
      <c r="E877" s="279" t="s">
        <v>3</v>
      </c>
      <c r="F877" s="280" t="s">
        <v>77</v>
      </c>
      <c r="G877" s="278"/>
      <c r="H877" s="281">
        <v>1</v>
      </c>
      <c r="I877" s="258"/>
      <c r="J877" s="278"/>
      <c r="K877" s="278"/>
      <c r="L877" s="148"/>
      <c r="M877" s="150"/>
      <c r="N877" s="151"/>
      <c r="O877" s="151"/>
      <c r="P877" s="151"/>
      <c r="Q877" s="151"/>
      <c r="R877" s="151"/>
      <c r="S877" s="151"/>
      <c r="T877" s="152"/>
      <c r="AT877" s="149" t="s">
        <v>139</v>
      </c>
      <c r="AU877" s="149" t="s">
        <v>83</v>
      </c>
      <c r="AV877" s="14" t="s">
        <v>83</v>
      </c>
      <c r="AW877" s="14" t="s">
        <v>31</v>
      </c>
      <c r="AX877" s="14" t="s">
        <v>70</v>
      </c>
      <c r="AY877" s="149" t="s">
        <v>128</v>
      </c>
    </row>
    <row r="878" spans="2:51" s="13" customFormat="1" ht="12">
      <c r="B878" s="143"/>
      <c r="C878" s="275"/>
      <c r="D878" s="273" t="s">
        <v>139</v>
      </c>
      <c r="E878" s="276" t="s">
        <v>3</v>
      </c>
      <c r="F878" s="277" t="s">
        <v>984</v>
      </c>
      <c r="G878" s="275"/>
      <c r="H878" s="276" t="s">
        <v>3</v>
      </c>
      <c r="I878" s="257"/>
      <c r="J878" s="275"/>
      <c r="K878" s="275"/>
      <c r="L878" s="143"/>
      <c r="M878" s="145"/>
      <c r="N878" s="146"/>
      <c r="O878" s="146"/>
      <c r="P878" s="146"/>
      <c r="Q878" s="146"/>
      <c r="R878" s="146"/>
      <c r="S878" s="146"/>
      <c r="T878" s="147"/>
      <c r="AT878" s="144" t="s">
        <v>139</v>
      </c>
      <c r="AU878" s="144" t="s">
        <v>83</v>
      </c>
      <c r="AV878" s="13" t="s">
        <v>77</v>
      </c>
      <c r="AW878" s="13" t="s">
        <v>31</v>
      </c>
      <c r="AX878" s="13" t="s">
        <v>70</v>
      </c>
      <c r="AY878" s="144" t="s">
        <v>128</v>
      </c>
    </row>
    <row r="879" spans="2:51" s="14" customFormat="1" ht="12">
      <c r="B879" s="148"/>
      <c r="C879" s="278"/>
      <c r="D879" s="273" t="s">
        <v>139</v>
      </c>
      <c r="E879" s="279" t="s">
        <v>3</v>
      </c>
      <c r="F879" s="280" t="s">
        <v>77</v>
      </c>
      <c r="G879" s="278"/>
      <c r="H879" s="281">
        <v>1</v>
      </c>
      <c r="I879" s="258"/>
      <c r="J879" s="278"/>
      <c r="K879" s="278"/>
      <c r="L879" s="148"/>
      <c r="M879" s="150"/>
      <c r="N879" s="151"/>
      <c r="O879" s="151"/>
      <c r="P879" s="151"/>
      <c r="Q879" s="151"/>
      <c r="R879" s="151"/>
      <c r="S879" s="151"/>
      <c r="T879" s="152"/>
      <c r="AT879" s="149" t="s">
        <v>139</v>
      </c>
      <c r="AU879" s="149" t="s">
        <v>83</v>
      </c>
      <c r="AV879" s="14" t="s">
        <v>83</v>
      </c>
      <c r="AW879" s="14" t="s">
        <v>31</v>
      </c>
      <c r="AX879" s="14" t="s">
        <v>70</v>
      </c>
      <c r="AY879" s="149" t="s">
        <v>128</v>
      </c>
    </row>
    <row r="880" spans="2:51" s="15" customFormat="1" ht="12">
      <c r="B880" s="153"/>
      <c r="C880" s="282"/>
      <c r="D880" s="273" t="s">
        <v>139</v>
      </c>
      <c r="E880" s="283" t="s">
        <v>3</v>
      </c>
      <c r="F880" s="284" t="s">
        <v>143</v>
      </c>
      <c r="G880" s="282"/>
      <c r="H880" s="285">
        <v>10</v>
      </c>
      <c r="I880" s="259"/>
      <c r="J880" s="282"/>
      <c r="K880" s="282"/>
      <c r="L880" s="153"/>
      <c r="M880" s="155"/>
      <c r="N880" s="156"/>
      <c r="O880" s="156"/>
      <c r="P880" s="156"/>
      <c r="Q880" s="156"/>
      <c r="R880" s="156"/>
      <c r="S880" s="156"/>
      <c r="T880" s="157"/>
      <c r="AT880" s="154" t="s">
        <v>139</v>
      </c>
      <c r="AU880" s="154" t="s">
        <v>83</v>
      </c>
      <c r="AV880" s="15" t="s">
        <v>135</v>
      </c>
      <c r="AW880" s="15" t="s">
        <v>31</v>
      </c>
      <c r="AX880" s="15" t="s">
        <v>77</v>
      </c>
      <c r="AY880" s="154" t="s">
        <v>128</v>
      </c>
    </row>
    <row r="881" spans="1:65" s="2" customFormat="1" ht="16.5" customHeight="1">
      <c r="A881" s="30"/>
      <c r="B881" s="133"/>
      <c r="C881" s="268" t="s">
        <v>990</v>
      </c>
      <c r="D881" s="268" t="s">
        <v>130</v>
      </c>
      <c r="E881" s="269" t="s">
        <v>991</v>
      </c>
      <c r="F881" s="270" t="s">
        <v>992</v>
      </c>
      <c r="G881" s="271" t="s">
        <v>305</v>
      </c>
      <c r="H881" s="272">
        <v>2</v>
      </c>
      <c r="I881" s="296"/>
      <c r="J881" s="294">
        <f>ROUND(I881*H881,2)</f>
        <v>0</v>
      </c>
      <c r="K881" s="270" t="s">
        <v>134</v>
      </c>
      <c r="L881" s="31"/>
      <c r="M881" s="135" t="s">
        <v>3</v>
      </c>
      <c r="N881" s="136" t="s">
        <v>44</v>
      </c>
      <c r="O881" s="137">
        <v>0.331</v>
      </c>
      <c r="P881" s="137">
        <f>O881*H881</f>
        <v>0.662</v>
      </c>
      <c r="Q881" s="137">
        <v>0.00198</v>
      </c>
      <c r="R881" s="137">
        <f>Q881*H881</f>
        <v>0.00396</v>
      </c>
      <c r="S881" s="137">
        <v>0</v>
      </c>
      <c r="T881" s="138">
        <f>S881*H881</f>
        <v>0</v>
      </c>
      <c r="U881" s="30"/>
      <c r="V881" s="30"/>
      <c r="W881" s="30"/>
      <c r="X881" s="30"/>
      <c r="Y881" s="30"/>
      <c r="Z881" s="30"/>
      <c r="AA881" s="30"/>
      <c r="AB881" s="30"/>
      <c r="AC881" s="30"/>
      <c r="AD881" s="30"/>
      <c r="AE881" s="30"/>
      <c r="AR881" s="139" t="s">
        <v>368</v>
      </c>
      <c r="AT881" s="139" t="s">
        <v>130</v>
      </c>
      <c r="AU881" s="139" t="s">
        <v>83</v>
      </c>
      <c r="AY881" s="18" t="s">
        <v>128</v>
      </c>
      <c r="BE881" s="140">
        <f>IF(N881="základní",J881,0)</f>
        <v>0</v>
      </c>
      <c r="BF881" s="140">
        <f>IF(N881="snížená",J881,0)</f>
        <v>0</v>
      </c>
      <c r="BG881" s="140">
        <f>IF(N881="zákl. přenesená",J881,0)</f>
        <v>0</v>
      </c>
      <c r="BH881" s="140">
        <f>IF(N881="sníž. přenesená",J881,0)</f>
        <v>0</v>
      </c>
      <c r="BI881" s="140">
        <f>IF(N881="nulová",J881,0)</f>
        <v>0</v>
      </c>
      <c r="BJ881" s="18" t="s">
        <v>135</v>
      </c>
      <c r="BK881" s="140">
        <f>ROUND(I881*H881,2)</f>
        <v>0</v>
      </c>
      <c r="BL881" s="18" t="s">
        <v>368</v>
      </c>
      <c r="BM881" s="139" t="s">
        <v>993</v>
      </c>
    </row>
    <row r="882" spans="2:51" s="13" customFormat="1" ht="12">
      <c r="B882" s="143"/>
      <c r="C882" s="275"/>
      <c r="D882" s="273" t="s">
        <v>139</v>
      </c>
      <c r="E882" s="276" t="s">
        <v>3</v>
      </c>
      <c r="F882" s="277" t="s">
        <v>994</v>
      </c>
      <c r="G882" s="275"/>
      <c r="H882" s="276" t="s">
        <v>3</v>
      </c>
      <c r="I882" s="257"/>
      <c r="J882" s="275"/>
      <c r="K882" s="275"/>
      <c r="L882" s="143"/>
      <c r="M882" s="145"/>
      <c r="N882" s="146"/>
      <c r="O882" s="146"/>
      <c r="P882" s="146"/>
      <c r="Q882" s="146"/>
      <c r="R882" s="146"/>
      <c r="S882" s="146"/>
      <c r="T882" s="147"/>
      <c r="AT882" s="144" t="s">
        <v>139</v>
      </c>
      <c r="AU882" s="144" t="s">
        <v>83</v>
      </c>
      <c r="AV882" s="13" t="s">
        <v>77</v>
      </c>
      <c r="AW882" s="13" t="s">
        <v>31</v>
      </c>
      <c r="AX882" s="13" t="s">
        <v>70</v>
      </c>
      <c r="AY882" s="144" t="s">
        <v>128</v>
      </c>
    </row>
    <row r="883" spans="2:51" s="14" customFormat="1" ht="12">
      <c r="B883" s="148"/>
      <c r="C883" s="278"/>
      <c r="D883" s="273" t="s">
        <v>139</v>
      </c>
      <c r="E883" s="279" t="s">
        <v>3</v>
      </c>
      <c r="F883" s="280" t="s">
        <v>950</v>
      </c>
      <c r="G883" s="278"/>
      <c r="H883" s="281">
        <v>1.05</v>
      </c>
      <c r="I883" s="258"/>
      <c r="J883" s="278"/>
      <c r="K883" s="278"/>
      <c r="L883" s="148"/>
      <c r="M883" s="150"/>
      <c r="N883" s="151"/>
      <c r="O883" s="151"/>
      <c r="P883" s="151"/>
      <c r="Q883" s="151"/>
      <c r="R883" s="151"/>
      <c r="S883" s="151"/>
      <c r="T883" s="152"/>
      <c r="AT883" s="149" t="s">
        <v>139</v>
      </c>
      <c r="AU883" s="149" t="s">
        <v>83</v>
      </c>
      <c r="AV883" s="14" t="s">
        <v>83</v>
      </c>
      <c r="AW883" s="14" t="s">
        <v>31</v>
      </c>
      <c r="AX883" s="14" t="s">
        <v>70</v>
      </c>
      <c r="AY883" s="149" t="s">
        <v>128</v>
      </c>
    </row>
    <row r="884" spans="2:51" s="13" customFormat="1" ht="12">
      <c r="B884" s="143"/>
      <c r="C884" s="275"/>
      <c r="D884" s="273" t="s">
        <v>139</v>
      </c>
      <c r="E884" s="276" t="s">
        <v>3</v>
      </c>
      <c r="F884" s="277" t="s">
        <v>995</v>
      </c>
      <c r="G884" s="275"/>
      <c r="H884" s="276" t="s">
        <v>3</v>
      </c>
      <c r="I884" s="257"/>
      <c r="J884" s="275"/>
      <c r="K884" s="275"/>
      <c r="L884" s="143"/>
      <c r="M884" s="145"/>
      <c r="N884" s="146"/>
      <c r="O884" s="146"/>
      <c r="P884" s="146"/>
      <c r="Q884" s="146"/>
      <c r="R884" s="146"/>
      <c r="S884" s="146"/>
      <c r="T884" s="147"/>
      <c r="AT884" s="144" t="s">
        <v>139</v>
      </c>
      <c r="AU884" s="144" t="s">
        <v>83</v>
      </c>
      <c r="AV884" s="13" t="s">
        <v>77</v>
      </c>
      <c r="AW884" s="13" t="s">
        <v>31</v>
      </c>
      <c r="AX884" s="13" t="s">
        <v>70</v>
      </c>
      <c r="AY884" s="144" t="s">
        <v>128</v>
      </c>
    </row>
    <row r="885" spans="2:51" s="14" customFormat="1" ht="12">
      <c r="B885" s="148"/>
      <c r="C885" s="278"/>
      <c r="D885" s="273" t="s">
        <v>139</v>
      </c>
      <c r="E885" s="279" t="s">
        <v>3</v>
      </c>
      <c r="F885" s="280" t="s">
        <v>949</v>
      </c>
      <c r="G885" s="278"/>
      <c r="H885" s="281">
        <v>0.95</v>
      </c>
      <c r="I885" s="258"/>
      <c r="J885" s="278"/>
      <c r="K885" s="278"/>
      <c r="L885" s="148"/>
      <c r="M885" s="150"/>
      <c r="N885" s="151"/>
      <c r="O885" s="151"/>
      <c r="P885" s="151"/>
      <c r="Q885" s="151"/>
      <c r="R885" s="151"/>
      <c r="S885" s="151"/>
      <c r="T885" s="152"/>
      <c r="AT885" s="149" t="s">
        <v>139</v>
      </c>
      <c r="AU885" s="149" t="s">
        <v>83</v>
      </c>
      <c r="AV885" s="14" t="s">
        <v>83</v>
      </c>
      <c r="AW885" s="14" t="s">
        <v>31</v>
      </c>
      <c r="AX885" s="14" t="s">
        <v>70</v>
      </c>
      <c r="AY885" s="149" t="s">
        <v>128</v>
      </c>
    </row>
    <row r="886" spans="2:51" s="15" customFormat="1" ht="12">
      <c r="B886" s="153"/>
      <c r="C886" s="282"/>
      <c r="D886" s="273" t="s">
        <v>139</v>
      </c>
      <c r="E886" s="283" t="s">
        <v>3</v>
      </c>
      <c r="F886" s="284" t="s">
        <v>143</v>
      </c>
      <c r="G886" s="282"/>
      <c r="H886" s="285">
        <v>2</v>
      </c>
      <c r="I886" s="259"/>
      <c r="J886" s="282"/>
      <c r="K886" s="282"/>
      <c r="L886" s="153"/>
      <c r="M886" s="155"/>
      <c r="N886" s="156"/>
      <c r="O886" s="156"/>
      <c r="P886" s="156"/>
      <c r="Q886" s="156"/>
      <c r="R886" s="156"/>
      <c r="S886" s="156"/>
      <c r="T886" s="157"/>
      <c r="AT886" s="154" t="s">
        <v>139</v>
      </c>
      <c r="AU886" s="154" t="s">
        <v>83</v>
      </c>
      <c r="AV886" s="15" t="s">
        <v>135</v>
      </c>
      <c r="AW886" s="15" t="s">
        <v>31</v>
      </c>
      <c r="AX886" s="15" t="s">
        <v>77</v>
      </c>
      <c r="AY886" s="154" t="s">
        <v>128</v>
      </c>
    </row>
    <row r="887" spans="1:65" s="2" customFormat="1" ht="16.5" customHeight="1">
      <c r="A887" s="30"/>
      <c r="B887" s="133"/>
      <c r="C887" s="268" t="s">
        <v>996</v>
      </c>
      <c r="D887" s="268" t="s">
        <v>130</v>
      </c>
      <c r="E887" s="269" t="s">
        <v>997</v>
      </c>
      <c r="F887" s="270" t="s">
        <v>998</v>
      </c>
      <c r="G887" s="271" t="s">
        <v>305</v>
      </c>
      <c r="H887" s="272">
        <v>32</v>
      </c>
      <c r="I887" s="296"/>
      <c r="J887" s="294">
        <f>ROUND(I887*H887,2)</f>
        <v>0</v>
      </c>
      <c r="K887" s="270" t="s">
        <v>134</v>
      </c>
      <c r="L887" s="31"/>
      <c r="M887" s="135" t="s">
        <v>3</v>
      </c>
      <c r="N887" s="136" t="s">
        <v>44</v>
      </c>
      <c r="O887" s="137">
        <v>0.363</v>
      </c>
      <c r="P887" s="137">
        <f>O887*H887</f>
        <v>11.616</v>
      </c>
      <c r="Q887" s="137">
        <v>0.00315</v>
      </c>
      <c r="R887" s="137">
        <f>Q887*H887</f>
        <v>0.1008</v>
      </c>
      <c r="S887" s="137">
        <v>0</v>
      </c>
      <c r="T887" s="138">
        <f>S887*H887</f>
        <v>0</v>
      </c>
      <c r="U887" s="30"/>
      <c r="V887" s="30"/>
      <c r="W887" s="30"/>
      <c r="X887" s="30"/>
      <c r="Y887" s="30"/>
      <c r="Z887" s="30"/>
      <c r="AA887" s="30"/>
      <c r="AB887" s="30"/>
      <c r="AC887" s="30"/>
      <c r="AD887" s="30"/>
      <c r="AE887" s="30"/>
      <c r="AR887" s="139" t="s">
        <v>368</v>
      </c>
      <c r="AT887" s="139" t="s">
        <v>130</v>
      </c>
      <c r="AU887" s="139" t="s">
        <v>83</v>
      </c>
      <c r="AY887" s="18" t="s">
        <v>128</v>
      </c>
      <c r="BE887" s="140">
        <f>IF(N887="základní",J887,0)</f>
        <v>0</v>
      </c>
      <c r="BF887" s="140">
        <f>IF(N887="snížená",J887,0)</f>
        <v>0</v>
      </c>
      <c r="BG887" s="140">
        <f>IF(N887="zákl. přenesená",J887,0)</f>
        <v>0</v>
      </c>
      <c r="BH887" s="140">
        <f>IF(N887="sníž. přenesená",J887,0)</f>
        <v>0</v>
      </c>
      <c r="BI887" s="140">
        <f>IF(N887="nulová",J887,0)</f>
        <v>0</v>
      </c>
      <c r="BJ887" s="18" t="s">
        <v>135</v>
      </c>
      <c r="BK887" s="140">
        <f>ROUND(I887*H887,2)</f>
        <v>0</v>
      </c>
      <c r="BL887" s="18" t="s">
        <v>368</v>
      </c>
      <c r="BM887" s="139" t="s">
        <v>999</v>
      </c>
    </row>
    <row r="888" spans="2:51" s="13" customFormat="1" ht="12">
      <c r="B888" s="143"/>
      <c r="C888" s="275"/>
      <c r="D888" s="273" t="s">
        <v>139</v>
      </c>
      <c r="E888" s="276" t="s">
        <v>3</v>
      </c>
      <c r="F888" s="277" t="s">
        <v>1000</v>
      </c>
      <c r="G888" s="275"/>
      <c r="H888" s="276" t="s">
        <v>3</v>
      </c>
      <c r="I888" s="257"/>
      <c r="J888" s="275"/>
      <c r="K888" s="275"/>
      <c r="L888" s="143"/>
      <c r="M888" s="145"/>
      <c r="N888" s="146"/>
      <c r="O888" s="146"/>
      <c r="P888" s="146"/>
      <c r="Q888" s="146"/>
      <c r="R888" s="146"/>
      <c r="S888" s="146"/>
      <c r="T888" s="147"/>
      <c r="AT888" s="144" t="s">
        <v>139</v>
      </c>
      <c r="AU888" s="144" t="s">
        <v>83</v>
      </c>
      <c r="AV888" s="13" t="s">
        <v>77</v>
      </c>
      <c r="AW888" s="13" t="s">
        <v>31</v>
      </c>
      <c r="AX888" s="13" t="s">
        <v>70</v>
      </c>
      <c r="AY888" s="144" t="s">
        <v>128</v>
      </c>
    </row>
    <row r="889" spans="2:51" s="14" customFormat="1" ht="12">
      <c r="B889" s="148"/>
      <c r="C889" s="278"/>
      <c r="D889" s="273" t="s">
        <v>139</v>
      </c>
      <c r="E889" s="279" t="s">
        <v>3</v>
      </c>
      <c r="F889" s="280" t="s">
        <v>949</v>
      </c>
      <c r="G889" s="278"/>
      <c r="H889" s="281">
        <v>0.95</v>
      </c>
      <c r="I889" s="258"/>
      <c r="J889" s="278"/>
      <c r="K889" s="278"/>
      <c r="L889" s="148"/>
      <c r="M889" s="150"/>
      <c r="N889" s="151"/>
      <c r="O889" s="151"/>
      <c r="P889" s="151"/>
      <c r="Q889" s="151"/>
      <c r="R889" s="151"/>
      <c r="S889" s="151"/>
      <c r="T889" s="152"/>
      <c r="AT889" s="149" t="s">
        <v>139</v>
      </c>
      <c r="AU889" s="149" t="s">
        <v>83</v>
      </c>
      <c r="AV889" s="14" t="s">
        <v>83</v>
      </c>
      <c r="AW889" s="14" t="s">
        <v>31</v>
      </c>
      <c r="AX889" s="14" t="s">
        <v>70</v>
      </c>
      <c r="AY889" s="149" t="s">
        <v>128</v>
      </c>
    </row>
    <row r="890" spans="2:51" s="13" customFormat="1" ht="12">
      <c r="B890" s="143"/>
      <c r="C890" s="275"/>
      <c r="D890" s="273" t="s">
        <v>139</v>
      </c>
      <c r="E890" s="276" t="s">
        <v>3</v>
      </c>
      <c r="F890" s="277" t="s">
        <v>1001</v>
      </c>
      <c r="G890" s="275"/>
      <c r="H890" s="276" t="s">
        <v>3</v>
      </c>
      <c r="I890" s="257"/>
      <c r="J890" s="275"/>
      <c r="K890" s="275"/>
      <c r="L890" s="143"/>
      <c r="M890" s="145"/>
      <c r="N890" s="146"/>
      <c r="O890" s="146"/>
      <c r="P890" s="146"/>
      <c r="Q890" s="146"/>
      <c r="R890" s="146"/>
      <c r="S890" s="146"/>
      <c r="T890" s="147"/>
      <c r="AT890" s="144" t="s">
        <v>139</v>
      </c>
      <c r="AU890" s="144" t="s">
        <v>83</v>
      </c>
      <c r="AV890" s="13" t="s">
        <v>77</v>
      </c>
      <c r="AW890" s="13" t="s">
        <v>31</v>
      </c>
      <c r="AX890" s="13" t="s">
        <v>70</v>
      </c>
      <c r="AY890" s="144" t="s">
        <v>128</v>
      </c>
    </row>
    <row r="891" spans="2:51" s="14" customFormat="1" ht="12">
      <c r="B891" s="148"/>
      <c r="C891" s="278"/>
      <c r="D891" s="273" t="s">
        <v>139</v>
      </c>
      <c r="E891" s="279" t="s">
        <v>3</v>
      </c>
      <c r="F891" s="280" t="s">
        <v>1002</v>
      </c>
      <c r="G891" s="278"/>
      <c r="H891" s="281">
        <v>1.05</v>
      </c>
      <c r="I891" s="258"/>
      <c r="J891" s="278"/>
      <c r="K891" s="278"/>
      <c r="L891" s="148"/>
      <c r="M891" s="150"/>
      <c r="N891" s="151"/>
      <c r="O891" s="151"/>
      <c r="P891" s="151"/>
      <c r="Q891" s="151"/>
      <c r="R891" s="151"/>
      <c r="S891" s="151"/>
      <c r="T891" s="152"/>
      <c r="AT891" s="149" t="s">
        <v>139</v>
      </c>
      <c r="AU891" s="149" t="s">
        <v>83</v>
      </c>
      <c r="AV891" s="14" t="s">
        <v>83</v>
      </c>
      <c r="AW891" s="14" t="s">
        <v>31</v>
      </c>
      <c r="AX891" s="14" t="s">
        <v>70</v>
      </c>
      <c r="AY891" s="149" t="s">
        <v>128</v>
      </c>
    </row>
    <row r="892" spans="2:51" s="13" customFormat="1" ht="12">
      <c r="B892" s="143"/>
      <c r="C892" s="275"/>
      <c r="D892" s="273" t="s">
        <v>139</v>
      </c>
      <c r="E892" s="276" t="s">
        <v>3</v>
      </c>
      <c r="F892" s="277" t="s">
        <v>1003</v>
      </c>
      <c r="G892" s="275"/>
      <c r="H892" s="276" t="s">
        <v>3</v>
      </c>
      <c r="I892" s="257"/>
      <c r="J892" s="275"/>
      <c r="K892" s="275"/>
      <c r="L892" s="143"/>
      <c r="M892" s="145"/>
      <c r="N892" s="146"/>
      <c r="O892" s="146"/>
      <c r="P892" s="146"/>
      <c r="Q892" s="146"/>
      <c r="R892" s="146"/>
      <c r="S892" s="146"/>
      <c r="T892" s="147"/>
      <c r="AT892" s="144" t="s">
        <v>139</v>
      </c>
      <c r="AU892" s="144" t="s">
        <v>83</v>
      </c>
      <c r="AV892" s="13" t="s">
        <v>77</v>
      </c>
      <c r="AW892" s="13" t="s">
        <v>31</v>
      </c>
      <c r="AX892" s="13" t="s">
        <v>70</v>
      </c>
      <c r="AY892" s="144" t="s">
        <v>128</v>
      </c>
    </row>
    <row r="893" spans="2:51" s="14" customFormat="1" ht="12">
      <c r="B893" s="148"/>
      <c r="C893" s="278"/>
      <c r="D893" s="273" t="s">
        <v>139</v>
      </c>
      <c r="E893" s="279" t="s">
        <v>3</v>
      </c>
      <c r="F893" s="280" t="s">
        <v>1004</v>
      </c>
      <c r="G893" s="278"/>
      <c r="H893" s="281">
        <v>30</v>
      </c>
      <c r="I893" s="258"/>
      <c r="J893" s="278"/>
      <c r="K893" s="278"/>
      <c r="L893" s="148"/>
      <c r="M893" s="150"/>
      <c r="N893" s="151"/>
      <c r="O893" s="151"/>
      <c r="P893" s="151"/>
      <c r="Q893" s="151"/>
      <c r="R893" s="151"/>
      <c r="S893" s="151"/>
      <c r="T893" s="152"/>
      <c r="AT893" s="149" t="s">
        <v>139</v>
      </c>
      <c r="AU893" s="149" t="s">
        <v>83</v>
      </c>
      <c r="AV893" s="14" t="s">
        <v>83</v>
      </c>
      <c r="AW893" s="14" t="s">
        <v>31</v>
      </c>
      <c r="AX893" s="14" t="s">
        <v>70</v>
      </c>
      <c r="AY893" s="149" t="s">
        <v>128</v>
      </c>
    </row>
    <row r="894" spans="2:51" s="15" customFormat="1" ht="12">
      <c r="B894" s="153"/>
      <c r="C894" s="282"/>
      <c r="D894" s="273" t="s">
        <v>139</v>
      </c>
      <c r="E894" s="283" t="s">
        <v>3</v>
      </c>
      <c r="F894" s="284" t="s">
        <v>143</v>
      </c>
      <c r="G894" s="282"/>
      <c r="H894" s="285">
        <v>32</v>
      </c>
      <c r="I894" s="259"/>
      <c r="J894" s="282"/>
      <c r="K894" s="282"/>
      <c r="L894" s="153"/>
      <c r="M894" s="155"/>
      <c r="N894" s="156"/>
      <c r="O894" s="156"/>
      <c r="P894" s="156"/>
      <c r="Q894" s="156"/>
      <c r="R894" s="156"/>
      <c r="S894" s="156"/>
      <c r="T894" s="157"/>
      <c r="AT894" s="154" t="s">
        <v>139</v>
      </c>
      <c r="AU894" s="154" t="s">
        <v>83</v>
      </c>
      <c r="AV894" s="15" t="s">
        <v>135</v>
      </c>
      <c r="AW894" s="15" t="s">
        <v>31</v>
      </c>
      <c r="AX894" s="15" t="s">
        <v>77</v>
      </c>
      <c r="AY894" s="154" t="s">
        <v>128</v>
      </c>
    </row>
    <row r="895" spans="1:65" s="2" customFormat="1" ht="16.5" customHeight="1">
      <c r="A895" s="30"/>
      <c r="B895" s="133"/>
      <c r="C895" s="268" t="s">
        <v>1005</v>
      </c>
      <c r="D895" s="268" t="s">
        <v>130</v>
      </c>
      <c r="E895" s="269" t="s">
        <v>1006</v>
      </c>
      <c r="F895" s="270" t="s">
        <v>1007</v>
      </c>
      <c r="G895" s="271" t="s">
        <v>305</v>
      </c>
      <c r="H895" s="272">
        <v>189.49</v>
      </c>
      <c r="I895" s="296"/>
      <c r="J895" s="294">
        <f>ROUND(I895*H895,2)</f>
        <v>0</v>
      </c>
      <c r="K895" s="270" t="s">
        <v>134</v>
      </c>
      <c r="L895" s="31"/>
      <c r="M895" s="135" t="s">
        <v>3</v>
      </c>
      <c r="N895" s="136" t="s">
        <v>44</v>
      </c>
      <c r="O895" s="137">
        <v>0.413</v>
      </c>
      <c r="P895" s="137">
        <f>O895*H895</f>
        <v>78.25937</v>
      </c>
      <c r="Q895" s="137">
        <v>0.00393</v>
      </c>
      <c r="R895" s="137">
        <f>Q895*H895</f>
        <v>0.7446957000000001</v>
      </c>
      <c r="S895" s="137">
        <v>0</v>
      </c>
      <c r="T895" s="138">
        <f>S895*H895</f>
        <v>0</v>
      </c>
      <c r="U895" s="30"/>
      <c r="V895" s="30"/>
      <c r="W895" s="30"/>
      <c r="X895" s="30"/>
      <c r="Y895" s="30"/>
      <c r="Z895" s="30"/>
      <c r="AA895" s="30"/>
      <c r="AB895" s="30"/>
      <c r="AC895" s="30"/>
      <c r="AD895" s="30"/>
      <c r="AE895" s="30"/>
      <c r="AR895" s="139" t="s">
        <v>368</v>
      </c>
      <c r="AT895" s="139" t="s">
        <v>130</v>
      </c>
      <c r="AU895" s="139" t="s">
        <v>83</v>
      </c>
      <c r="AY895" s="18" t="s">
        <v>128</v>
      </c>
      <c r="BE895" s="140">
        <f>IF(N895="základní",J895,0)</f>
        <v>0</v>
      </c>
      <c r="BF895" s="140">
        <f>IF(N895="snížená",J895,0)</f>
        <v>0</v>
      </c>
      <c r="BG895" s="140">
        <f>IF(N895="zákl. přenesená",J895,0)</f>
        <v>0</v>
      </c>
      <c r="BH895" s="140">
        <f>IF(N895="sníž. přenesená",J895,0)</f>
        <v>0</v>
      </c>
      <c r="BI895" s="140">
        <f>IF(N895="nulová",J895,0)</f>
        <v>0</v>
      </c>
      <c r="BJ895" s="18" t="s">
        <v>135</v>
      </c>
      <c r="BK895" s="140">
        <f>ROUND(I895*H895,2)</f>
        <v>0</v>
      </c>
      <c r="BL895" s="18" t="s">
        <v>368</v>
      </c>
      <c r="BM895" s="139" t="s">
        <v>1008</v>
      </c>
    </row>
    <row r="896" spans="2:51" s="13" customFormat="1" ht="12">
      <c r="B896" s="143"/>
      <c r="C896" s="275"/>
      <c r="D896" s="273" t="s">
        <v>139</v>
      </c>
      <c r="E896" s="276" t="s">
        <v>3</v>
      </c>
      <c r="F896" s="277" t="s">
        <v>1009</v>
      </c>
      <c r="G896" s="275"/>
      <c r="H896" s="276" t="s">
        <v>3</v>
      </c>
      <c r="I896" s="257"/>
      <c r="J896" s="275"/>
      <c r="K896" s="275"/>
      <c r="L896" s="143"/>
      <c r="M896" s="145"/>
      <c r="N896" s="146"/>
      <c r="O896" s="146"/>
      <c r="P896" s="146"/>
      <c r="Q896" s="146"/>
      <c r="R896" s="146"/>
      <c r="S896" s="146"/>
      <c r="T896" s="147"/>
      <c r="AT896" s="144" t="s">
        <v>139</v>
      </c>
      <c r="AU896" s="144" t="s">
        <v>83</v>
      </c>
      <c r="AV896" s="13" t="s">
        <v>77</v>
      </c>
      <c r="AW896" s="13" t="s">
        <v>31</v>
      </c>
      <c r="AX896" s="13" t="s">
        <v>70</v>
      </c>
      <c r="AY896" s="144" t="s">
        <v>128</v>
      </c>
    </row>
    <row r="897" spans="2:51" s="14" customFormat="1" ht="12">
      <c r="B897" s="148"/>
      <c r="C897" s="278"/>
      <c r="D897" s="273" t="s">
        <v>139</v>
      </c>
      <c r="E897" s="279" t="s">
        <v>3</v>
      </c>
      <c r="F897" s="280" t="s">
        <v>1010</v>
      </c>
      <c r="G897" s="278"/>
      <c r="H897" s="281">
        <v>8.75</v>
      </c>
      <c r="I897" s="258"/>
      <c r="J897" s="278"/>
      <c r="K897" s="278"/>
      <c r="L897" s="148"/>
      <c r="M897" s="150"/>
      <c r="N897" s="151"/>
      <c r="O897" s="151"/>
      <c r="P897" s="151"/>
      <c r="Q897" s="151"/>
      <c r="R897" s="151"/>
      <c r="S897" s="151"/>
      <c r="T897" s="152"/>
      <c r="AT897" s="149" t="s">
        <v>139</v>
      </c>
      <c r="AU897" s="149" t="s">
        <v>83</v>
      </c>
      <c r="AV897" s="14" t="s">
        <v>83</v>
      </c>
      <c r="AW897" s="14" t="s">
        <v>31</v>
      </c>
      <c r="AX897" s="14" t="s">
        <v>70</v>
      </c>
      <c r="AY897" s="149" t="s">
        <v>128</v>
      </c>
    </row>
    <row r="898" spans="2:51" s="13" customFormat="1" ht="12">
      <c r="B898" s="143"/>
      <c r="C898" s="275"/>
      <c r="D898" s="273" t="s">
        <v>139</v>
      </c>
      <c r="E898" s="276" t="s">
        <v>3</v>
      </c>
      <c r="F898" s="277" t="s">
        <v>1011</v>
      </c>
      <c r="G898" s="275"/>
      <c r="H898" s="276" t="s">
        <v>3</v>
      </c>
      <c r="I898" s="257"/>
      <c r="J898" s="275"/>
      <c r="K898" s="275"/>
      <c r="L898" s="143"/>
      <c r="M898" s="145"/>
      <c r="N898" s="146"/>
      <c r="O898" s="146"/>
      <c r="P898" s="146"/>
      <c r="Q898" s="146"/>
      <c r="R898" s="146"/>
      <c r="S898" s="146"/>
      <c r="T898" s="147"/>
      <c r="AT898" s="144" t="s">
        <v>139</v>
      </c>
      <c r="AU898" s="144" t="s">
        <v>83</v>
      </c>
      <c r="AV898" s="13" t="s">
        <v>77</v>
      </c>
      <c r="AW898" s="13" t="s">
        <v>31</v>
      </c>
      <c r="AX898" s="13" t="s">
        <v>70</v>
      </c>
      <c r="AY898" s="144" t="s">
        <v>128</v>
      </c>
    </row>
    <row r="899" spans="2:51" s="14" customFormat="1" ht="12">
      <c r="B899" s="148"/>
      <c r="C899" s="278"/>
      <c r="D899" s="273" t="s">
        <v>139</v>
      </c>
      <c r="E899" s="279" t="s">
        <v>3</v>
      </c>
      <c r="F899" s="280" t="s">
        <v>1012</v>
      </c>
      <c r="G899" s="278"/>
      <c r="H899" s="281">
        <v>63.7</v>
      </c>
      <c r="I899" s="258"/>
      <c r="J899" s="278"/>
      <c r="K899" s="278"/>
      <c r="L899" s="148"/>
      <c r="M899" s="150"/>
      <c r="N899" s="151"/>
      <c r="O899" s="151"/>
      <c r="P899" s="151"/>
      <c r="Q899" s="151"/>
      <c r="R899" s="151"/>
      <c r="S899" s="151"/>
      <c r="T899" s="152"/>
      <c r="AT899" s="149" t="s">
        <v>139</v>
      </c>
      <c r="AU899" s="149" t="s">
        <v>83</v>
      </c>
      <c r="AV899" s="14" t="s">
        <v>83</v>
      </c>
      <c r="AW899" s="14" t="s">
        <v>31</v>
      </c>
      <c r="AX899" s="14" t="s">
        <v>70</v>
      </c>
      <c r="AY899" s="149" t="s">
        <v>128</v>
      </c>
    </row>
    <row r="900" spans="2:51" s="13" customFormat="1" ht="12">
      <c r="B900" s="143"/>
      <c r="C900" s="275"/>
      <c r="D900" s="273" t="s">
        <v>139</v>
      </c>
      <c r="E900" s="276" t="s">
        <v>3</v>
      </c>
      <c r="F900" s="277" t="s">
        <v>1013</v>
      </c>
      <c r="G900" s="275"/>
      <c r="H900" s="276" t="s">
        <v>3</v>
      </c>
      <c r="I900" s="257"/>
      <c r="J900" s="275"/>
      <c r="K900" s="275"/>
      <c r="L900" s="143"/>
      <c r="M900" s="145"/>
      <c r="N900" s="146"/>
      <c r="O900" s="146"/>
      <c r="P900" s="146"/>
      <c r="Q900" s="146"/>
      <c r="R900" s="146"/>
      <c r="S900" s="146"/>
      <c r="T900" s="147"/>
      <c r="AT900" s="144" t="s">
        <v>139</v>
      </c>
      <c r="AU900" s="144" t="s">
        <v>83</v>
      </c>
      <c r="AV900" s="13" t="s">
        <v>77</v>
      </c>
      <c r="AW900" s="13" t="s">
        <v>31</v>
      </c>
      <c r="AX900" s="13" t="s">
        <v>70</v>
      </c>
      <c r="AY900" s="144" t="s">
        <v>128</v>
      </c>
    </row>
    <row r="901" spans="2:51" s="14" customFormat="1" ht="12">
      <c r="B901" s="148"/>
      <c r="C901" s="278"/>
      <c r="D901" s="273" t="s">
        <v>139</v>
      </c>
      <c r="E901" s="279" t="s">
        <v>3</v>
      </c>
      <c r="F901" s="280" t="s">
        <v>1014</v>
      </c>
      <c r="G901" s="278"/>
      <c r="H901" s="281">
        <v>7.26</v>
      </c>
      <c r="I901" s="258"/>
      <c r="J901" s="278"/>
      <c r="K901" s="278"/>
      <c r="L901" s="148"/>
      <c r="M901" s="150"/>
      <c r="N901" s="151"/>
      <c r="O901" s="151"/>
      <c r="P901" s="151"/>
      <c r="Q901" s="151"/>
      <c r="R901" s="151"/>
      <c r="S901" s="151"/>
      <c r="T901" s="152"/>
      <c r="AT901" s="149" t="s">
        <v>139</v>
      </c>
      <c r="AU901" s="149" t="s">
        <v>83</v>
      </c>
      <c r="AV901" s="14" t="s">
        <v>83</v>
      </c>
      <c r="AW901" s="14" t="s">
        <v>31</v>
      </c>
      <c r="AX901" s="14" t="s">
        <v>70</v>
      </c>
      <c r="AY901" s="149" t="s">
        <v>128</v>
      </c>
    </row>
    <row r="902" spans="2:51" s="13" customFormat="1" ht="12">
      <c r="B902" s="143"/>
      <c r="C902" s="275"/>
      <c r="D902" s="273" t="s">
        <v>139</v>
      </c>
      <c r="E902" s="276" t="s">
        <v>3</v>
      </c>
      <c r="F902" s="277" t="s">
        <v>1015</v>
      </c>
      <c r="G902" s="275"/>
      <c r="H902" s="276" t="s">
        <v>3</v>
      </c>
      <c r="I902" s="257"/>
      <c r="J902" s="275"/>
      <c r="K902" s="275"/>
      <c r="L902" s="143"/>
      <c r="M902" s="145"/>
      <c r="N902" s="146"/>
      <c r="O902" s="146"/>
      <c r="P902" s="146"/>
      <c r="Q902" s="146"/>
      <c r="R902" s="146"/>
      <c r="S902" s="146"/>
      <c r="T902" s="147"/>
      <c r="AT902" s="144" t="s">
        <v>139</v>
      </c>
      <c r="AU902" s="144" t="s">
        <v>83</v>
      </c>
      <c r="AV902" s="13" t="s">
        <v>77</v>
      </c>
      <c r="AW902" s="13" t="s">
        <v>31</v>
      </c>
      <c r="AX902" s="13" t="s">
        <v>70</v>
      </c>
      <c r="AY902" s="144" t="s">
        <v>128</v>
      </c>
    </row>
    <row r="903" spans="2:51" s="14" customFormat="1" ht="12">
      <c r="B903" s="148"/>
      <c r="C903" s="278"/>
      <c r="D903" s="273" t="s">
        <v>139</v>
      </c>
      <c r="E903" s="279" t="s">
        <v>3</v>
      </c>
      <c r="F903" s="280" t="s">
        <v>1016</v>
      </c>
      <c r="G903" s="278"/>
      <c r="H903" s="281">
        <v>10.5</v>
      </c>
      <c r="I903" s="258"/>
      <c r="J903" s="278"/>
      <c r="K903" s="278"/>
      <c r="L903" s="148"/>
      <c r="M903" s="150"/>
      <c r="N903" s="151"/>
      <c r="O903" s="151"/>
      <c r="P903" s="151"/>
      <c r="Q903" s="151"/>
      <c r="R903" s="151"/>
      <c r="S903" s="151"/>
      <c r="T903" s="152"/>
      <c r="AT903" s="149" t="s">
        <v>139</v>
      </c>
      <c r="AU903" s="149" t="s">
        <v>83</v>
      </c>
      <c r="AV903" s="14" t="s">
        <v>83</v>
      </c>
      <c r="AW903" s="14" t="s">
        <v>31</v>
      </c>
      <c r="AX903" s="14" t="s">
        <v>70</v>
      </c>
      <c r="AY903" s="149" t="s">
        <v>128</v>
      </c>
    </row>
    <row r="904" spans="2:51" s="13" customFormat="1" ht="12">
      <c r="B904" s="143"/>
      <c r="C904" s="275"/>
      <c r="D904" s="273" t="s">
        <v>139</v>
      </c>
      <c r="E904" s="276" t="s">
        <v>3</v>
      </c>
      <c r="F904" s="277" t="s">
        <v>1017</v>
      </c>
      <c r="G904" s="275"/>
      <c r="H904" s="276" t="s">
        <v>3</v>
      </c>
      <c r="I904" s="257"/>
      <c r="J904" s="275"/>
      <c r="K904" s="275"/>
      <c r="L904" s="143"/>
      <c r="M904" s="145"/>
      <c r="N904" s="146"/>
      <c r="O904" s="146"/>
      <c r="P904" s="146"/>
      <c r="Q904" s="146"/>
      <c r="R904" s="146"/>
      <c r="S904" s="146"/>
      <c r="T904" s="147"/>
      <c r="AT904" s="144" t="s">
        <v>139</v>
      </c>
      <c r="AU904" s="144" t="s">
        <v>83</v>
      </c>
      <c r="AV904" s="13" t="s">
        <v>77</v>
      </c>
      <c r="AW904" s="13" t="s">
        <v>31</v>
      </c>
      <c r="AX904" s="13" t="s">
        <v>70</v>
      </c>
      <c r="AY904" s="144" t="s">
        <v>128</v>
      </c>
    </row>
    <row r="905" spans="2:51" s="14" customFormat="1" ht="12">
      <c r="B905" s="148"/>
      <c r="C905" s="278"/>
      <c r="D905" s="273" t="s">
        <v>139</v>
      </c>
      <c r="E905" s="279" t="s">
        <v>3</v>
      </c>
      <c r="F905" s="280" t="s">
        <v>1018</v>
      </c>
      <c r="G905" s="278"/>
      <c r="H905" s="281">
        <v>4.5</v>
      </c>
      <c r="I905" s="258"/>
      <c r="J905" s="278"/>
      <c r="K905" s="278"/>
      <c r="L905" s="148"/>
      <c r="M905" s="150"/>
      <c r="N905" s="151"/>
      <c r="O905" s="151"/>
      <c r="P905" s="151"/>
      <c r="Q905" s="151"/>
      <c r="R905" s="151"/>
      <c r="S905" s="151"/>
      <c r="T905" s="152"/>
      <c r="AT905" s="149" t="s">
        <v>139</v>
      </c>
      <c r="AU905" s="149" t="s">
        <v>83</v>
      </c>
      <c r="AV905" s="14" t="s">
        <v>83</v>
      </c>
      <c r="AW905" s="14" t="s">
        <v>31</v>
      </c>
      <c r="AX905" s="14" t="s">
        <v>70</v>
      </c>
      <c r="AY905" s="149" t="s">
        <v>128</v>
      </c>
    </row>
    <row r="906" spans="2:51" s="13" customFormat="1" ht="12">
      <c r="B906" s="143"/>
      <c r="C906" s="275"/>
      <c r="D906" s="273" t="s">
        <v>139</v>
      </c>
      <c r="E906" s="276" t="s">
        <v>3</v>
      </c>
      <c r="F906" s="277" t="s">
        <v>1019</v>
      </c>
      <c r="G906" s="275"/>
      <c r="H906" s="276" t="s">
        <v>3</v>
      </c>
      <c r="I906" s="257"/>
      <c r="J906" s="275"/>
      <c r="K906" s="275"/>
      <c r="L906" s="143"/>
      <c r="M906" s="145"/>
      <c r="N906" s="146"/>
      <c r="O906" s="146"/>
      <c r="P906" s="146"/>
      <c r="Q906" s="146"/>
      <c r="R906" s="146"/>
      <c r="S906" s="146"/>
      <c r="T906" s="147"/>
      <c r="AT906" s="144" t="s">
        <v>139</v>
      </c>
      <c r="AU906" s="144" t="s">
        <v>83</v>
      </c>
      <c r="AV906" s="13" t="s">
        <v>77</v>
      </c>
      <c r="AW906" s="13" t="s">
        <v>31</v>
      </c>
      <c r="AX906" s="13" t="s">
        <v>70</v>
      </c>
      <c r="AY906" s="144" t="s">
        <v>128</v>
      </c>
    </row>
    <row r="907" spans="2:51" s="14" customFormat="1" ht="12">
      <c r="B907" s="148"/>
      <c r="C907" s="278"/>
      <c r="D907" s="273" t="s">
        <v>139</v>
      </c>
      <c r="E907" s="279" t="s">
        <v>3</v>
      </c>
      <c r="F907" s="280" t="s">
        <v>1020</v>
      </c>
      <c r="G907" s="278"/>
      <c r="H907" s="281">
        <v>8.5</v>
      </c>
      <c r="I907" s="258"/>
      <c r="J907" s="278"/>
      <c r="K907" s="278"/>
      <c r="L907" s="148"/>
      <c r="M907" s="150"/>
      <c r="N907" s="151"/>
      <c r="O907" s="151"/>
      <c r="P907" s="151"/>
      <c r="Q907" s="151"/>
      <c r="R907" s="151"/>
      <c r="S907" s="151"/>
      <c r="T907" s="152"/>
      <c r="AT907" s="149" t="s">
        <v>139</v>
      </c>
      <c r="AU907" s="149" t="s">
        <v>83</v>
      </c>
      <c r="AV907" s="14" t="s">
        <v>83</v>
      </c>
      <c r="AW907" s="14" t="s">
        <v>31</v>
      </c>
      <c r="AX907" s="14" t="s">
        <v>70</v>
      </c>
      <c r="AY907" s="149" t="s">
        <v>128</v>
      </c>
    </row>
    <row r="908" spans="2:51" s="13" customFormat="1" ht="12">
      <c r="B908" s="143"/>
      <c r="C908" s="275"/>
      <c r="D908" s="273" t="s">
        <v>139</v>
      </c>
      <c r="E908" s="276" t="s">
        <v>3</v>
      </c>
      <c r="F908" s="277" t="s">
        <v>1021</v>
      </c>
      <c r="G908" s="275"/>
      <c r="H908" s="276" t="s">
        <v>3</v>
      </c>
      <c r="I908" s="257"/>
      <c r="J908" s="275"/>
      <c r="K908" s="275"/>
      <c r="L908" s="143"/>
      <c r="M908" s="145"/>
      <c r="N908" s="146"/>
      <c r="O908" s="146"/>
      <c r="P908" s="146"/>
      <c r="Q908" s="146"/>
      <c r="R908" s="146"/>
      <c r="S908" s="146"/>
      <c r="T908" s="147"/>
      <c r="AT908" s="144" t="s">
        <v>139</v>
      </c>
      <c r="AU908" s="144" t="s">
        <v>83</v>
      </c>
      <c r="AV908" s="13" t="s">
        <v>77</v>
      </c>
      <c r="AW908" s="13" t="s">
        <v>31</v>
      </c>
      <c r="AX908" s="13" t="s">
        <v>70</v>
      </c>
      <c r="AY908" s="144" t="s">
        <v>128</v>
      </c>
    </row>
    <row r="909" spans="2:51" s="14" customFormat="1" ht="12">
      <c r="B909" s="148"/>
      <c r="C909" s="278"/>
      <c r="D909" s="273" t="s">
        <v>139</v>
      </c>
      <c r="E909" s="279" t="s">
        <v>3</v>
      </c>
      <c r="F909" s="280" t="s">
        <v>1022</v>
      </c>
      <c r="G909" s="278"/>
      <c r="H909" s="281">
        <v>1.2</v>
      </c>
      <c r="I909" s="258"/>
      <c r="J909" s="278"/>
      <c r="K909" s="278"/>
      <c r="L909" s="148"/>
      <c r="M909" s="150"/>
      <c r="N909" s="151"/>
      <c r="O909" s="151"/>
      <c r="P909" s="151"/>
      <c r="Q909" s="151"/>
      <c r="R909" s="151"/>
      <c r="S909" s="151"/>
      <c r="T909" s="152"/>
      <c r="AT909" s="149" t="s">
        <v>139</v>
      </c>
      <c r="AU909" s="149" t="s">
        <v>83</v>
      </c>
      <c r="AV909" s="14" t="s">
        <v>83</v>
      </c>
      <c r="AW909" s="14" t="s">
        <v>31</v>
      </c>
      <c r="AX909" s="14" t="s">
        <v>70</v>
      </c>
      <c r="AY909" s="149" t="s">
        <v>128</v>
      </c>
    </row>
    <row r="910" spans="2:51" s="13" customFormat="1" ht="12">
      <c r="B910" s="143"/>
      <c r="C910" s="275"/>
      <c r="D910" s="273" t="s">
        <v>139</v>
      </c>
      <c r="E910" s="276" t="s">
        <v>3</v>
      </c>
      <c r="F910" s="277" t="s">
        <v>1023</v>
      </c>
      <c r="G910" s="275"/>
      <c r="H910" s="276" t="s">
        <v>3</v>
      </c>
      <c r="I910" s="257"/>
      <c r="J910" s="275"/>
      <c r="K910" s="275"/>
      <c r="L910" s="143"/>
      <c r="M910" s="145"/>
      <c r="N910" s="146"/>
      <c r="O910" s="146"/>
      <c r="P910" s="146"/>
      <c r="Q910" s="146"/>
      <c r="R910" s="146"/>
      <c r="S910" s="146"/>
      <c r="T910" s="147"/>
      <c r="AT910" s="144" t="s">
        <v>139</v>
      </c>
      <c r="AU910" s="144" t="s">
        <v>83</v>
      </c>
      <c r="AV910" s="13" t="s">
        <v>77</v>
      </c>
      <c r="AW910" s="13" t="s">
        <v>31</v>
      </c>
      <c r="AX910" s="13" t="s">
        <v>70</v>
      </c>
      <c r="AY910" s="144" t="s">
        <v>128</v>
      </c>
    </row>
    <row r="911" spans="2:51" s="14" customFormat="1" ht="12">
      <c r="B911" s="148"/>
      <c r="C911" s="278"/>
      <c r="D911" s="273" t="s">
        <v>139</v>
      </c>
      <c r="E911" s="279" t="s">
        <v>3</v>
      </c>
      <c r="F911" s="280" t="s">
        <v>201</v>
      </c>
      <c r="G911" s="278"/>
      <c r="H911" s="281">
        <v>12</v>
      </c>
      <c r="I911" s="258"/>
      <c r="J911" s="278"/>
      <c r="K911" s="278"/>
      <c r="L911" s="148"/>
      <c r="M911" s="150"/>
      <c r="N911" s="151"/>
      <c r="O911" s="151"/>
      <c r="P911" s="151"/>
      <c r="Q911" s="151"/>
      <c r="R911" s="151"/>
      <c r="S911" s="151"/>
      <c r="T911" s="152"/>
      <c r="AT911" s="149" t="s">
        <v>139</v>
      </c>
      <c r="AU911" s="149" t="s">
        <v>83</v>
      </c>
      <c r="AV911" s="14" t="s">
        <v>83</v>
      </c>
      <c r="AW911" s="14" t="s">
        <v>31</v>
      </c>
      <c r="AX911" s="14" t="s">
        <v>70</v>
      </c>
      <c r="AY911" s="149" t="s">
        <v>128</v>
      </c>
    </row>
    <row r="912" spans="2:51" s="13" customFormat="1" ht="12">
      <c r="B912" s="143"/>
      <c r="C912" s="275"/>
      <c r="D912" s="273" t="s">
        <v>139</v>
      </c>
      <c r="E912" s="276" t="s">
        <v>3</v>
      </c>
      <c r="F912" s="277" t="s">
        <v>1024</v>
      </c>
      <c r="G912" s="275"/>
      <c r="H912" s="276" t="s">
        <v>3</v>
      </c>
      <c r="I912" s="257"/>
      <c r="J912" s="275"/>
      <c r="K912" s="275"/>
      <c r="L912" s="143"/>
      <c r="M912" s="145"/>
      <c r="N912" s="146"/>
      <c r="O912" s="146"/>
      <c r="P912" s="146"/>
      <c r="Q912" s="146"/>
      <c r="R912" s="146"/>
      <c r="S912" s="146"/>
      <c r="T912" s="147"/>
      <c r="AT912" s="144" t="s">
        <v>139</v>
      </c>
      <c r="AU912" s="144" t="s">
        <v>83</v>
      </c>
      <c r="AV912" s="13" t="s">
        <v>77</v>
      </c>
      <c r="AW912" s="13" t="s">
        <v>31</v>
      </c>
      <c r="AX912" s="13" t="s">
        <v>70</v>
      </c>
      <c r="AY912" s="144" t="s">
        <v>128</v>
      </c>
    </row>
    <row r="913" spans="2:51" s="14" customFormat="1" ht="12">
      <c r="B913" s="148"/>
      <c r="C913" s="278"/>
      <c r="D913" s="273" t="s">
        <v>139</v>
      </c>
      <c r="E913" s="279" t="s">
        <v>3</v>
      </c>
      <c r="F913" s="280" t="s">
        <v>952</v>
      </c>
      <c r="G913" s="278"/>
      <c r="H913" s="281">
        <v>48.64</v>
      </c>
      <c r="I913" s="258"/>
      <c r="J913" s="278"/>
      <c r="K913" s="278"/>
      <c r="L913" s="148"/>
      <c r="M913" s="150"/>
      <c r="N913" s="151"/>
      <c r="O913" s="151"/>
      <c r="P913" s="151"/>
      <c r="Q913" s="151"/>
      <c r="R913" s="151"/>
      <c r="S913" s="151"/>
      <c r="T913" s="152"/>
      <c r="AT913" s="149" t="s">
        <v>139</v>
      </c>
      <c r="AU913" s="149" t="s">
        <v>83</v>
      </c>
      <c r="AV913" s="14" t="s">
        <v>83</v>
      </c>
      <c r="AW913" s="14" t="s">
        <v>31</v>
      </c>
      <c r="AX913" s="14" t="s">
        <v>70</v>
      </c>
      <c r="AY913" s="149" t="s">
        <v>128</v>
      </c>
    </row>
    <row r="914" spans="2:51" s="13" customFormat="1" ht="12">
      <c r="B914" s="143"/>
      <c r="C914" s="275"/>
      <c r="D914" s="273" t="s">
        <v>139</v>
      </c>
      <c r="E914" s="276" t="s">
        <v>3</v>
      </c>
      <c r="F914" s="277" t="s">
        <v>1025</v>
      </c>
      <c r="G914" s="275"/>
      <c r="H914" s="276" t="s">
        <v>3</v>
      </c>
      <c r="I914" s="257"/>
      <c r="J914" s="275"/>
      <c r="K914" s="275"/>
      <c r="L914" s="143"/>
      <c r="M914" s="145"/>
      <c r="N914" s="146"/>
      <c r="O914" s="146"/>
      <c r="P914" s="146"/>
      <c r="Q914" s="146"/>
      <c r="R914" s="146"/>
      <c r="S914" s="146"/>
      <c r="T914" s="147"/>
      <c r="AT914" s="144" t="s">
        <v>139</v>
      </c>
      <c r="AU914" s="144" t="s">
        <v>83</v>
      </c>
      <c r="AV914" s="13" t="s">
        <v>77</v>
      </c>
      <c r="AW914" s="13" t="s">
        <v>31</v>
      </c>
      <c r="AX914" s="13" t="s">
        <v>70</v>
      </c>
      <c r="AY914" s="144" t="s">
        <v>128</v>
      </c>
    </row>
    <row r="915" spans="2:51" s="14" customFormat="1" ht="12">
      <c r="B915" s="148"/>
      <c r="C915" s="278"/>
      <c r="D915" s="273" t="s">
        <v>139</v>
      </c>
      <c r="E915" s="279" t="s">
        <v>3</v>
      </c>
      <c r="F915" s="280" t="s">
        <v>953</v>
      </c>
      <c r="G915" s="278"/>
      <c r="H915" s="281">
        <v>4.8</v>
      </c>
      <c r="I915" s="258"/>
      <c r="J915" s="278"/>
      <c r="K915" s="278"/>
      <c r="L915" s="148"/>
      <c r="M915" s="150"/>
      <c r="N915" s="151"/>
      <c r="O915" s="151"/>
      <c r="P915" s="151"/>
      <c r="Q915" s="151"/>
      <c r="R915" s="151"/>
      <c r="S915" s="151"/>
      <c r="T915" s="152"/>
      <c r="AT915" s="149" t="s">
        <v>139</v>
      </c>
      <c r="AU915" s="149" t="s">
        <v>83</v>
      </c>
      <c r="AV915" s="14" t="s">
        <v>83</v>
      </c>
      <c r="AW915" s="14" t="s">
        <v>31</v>
      </c>
      <c r="AX915" s="14" t="s">
        <v>70</v>
      </c>
      <c r="AY915" s="149" t="s">
        <v>128</v>
      </c>
    </row>
    <row r="916" spans="2:51" s="13" customFormat="1" ht="12">
      <c r="B916" s="143"/>
      <c r="C916" s="275"/>
      <c r="D916" s="273" t="s">
        <v>139</v>
      </c>
      <c r="E916" s="276" t="s">
        <v>3</v>
      </c>
      <c r="F916" s="277" t="s">
        <v>1026</v>
      </c>
      <c r="G916" s="275"/>
      <c r="H916" s="276" t="s">
        <v>3</v>
      </c>
      <c r="I916" s="257"/>
      <c r="J916" s="275"/>
      <c r="K916" s="275"/>
      <c r="L916" s="143"/>
      <c r="M916" s="145"/>
      <c r="N916" s="146"/>
      <c r="O916" s="146"/>
      <c r="P916" s="146"/>
      <c r="Q916" s="146"/>
      <c r="R916" s="146"/>
      <c r="S916" s="146"/>
      <c r="T916" s="147"/>
      <c r="AT916" s="144" t="s">
        <v>139</v>
      </c>
      <c r="AU916" s="144" t="s">
        <v>83</v>
      </c>
      <c r="AV916" s="13" t="s">
        <v>77</v>
      </c>
      <c r="AW916" s="13" t="s">
        <v>31</v>
      </c>
      <c r="AX916" s="13" t="s">
        <v>70</v>
      </c>
      <c r="AY916" s="144" t="s">
        <v>128</v>
      </c>
    </row>
    <row r="917" spans="2:51" s="14" customFormat="1" ht="12">
      <c r="B917" s="148"/>
      <c r="C917" s="278"/>
      <c r="D917" s="273" t="s">
        <v>139</v>
      </c>
      <c r="E917" s="279" t="s">
        <v>3</v>
      </c>
      <c r="F917" s="280" t="s">
        <v>954</v>
      </c>
      <c r="G917" s="278"/>
      <c r="H917" s="281">
        <v>7.68</v>
      </c>
      <c r="I917" s="258"/>
      <c r="J917" s="278"/>
      <c r="K917" s="278"/>
      <c r="L917" s="148"/>
      <c r="M917" s="150"/>
      <c r="N917" s="151"/>
      <c r="O917" s="151"/>
      <c r="P917" s="151"/>
      <c r="Q917" s="151"/>
      <c r="R917" s="151"/>
      <c r="S917" s="151"/>
      <c r="T917" s="152"/>
      <c r="AT917" s="149" t="s">
        <v>139</v>
      </c>
      <c r="AU917" s="149" t="s">
        <v>83</v>
      </c>
      <c r="AV917" s="14" t="s">
        <v>83</v>
      </c>
      <c r="AW917" s="14" t="s">
        <v>31</v>
      </c>
      <c r="AX917" s="14" t="s">
        <v>70</v>
      </c>
      <c r="AY917" s="149" t="s">
        <v>128</v>
      </c>
    </row>
    <row r="918" spans="2:51" s="13" customFormat="1" ht="12">
      <c r="B918" s="143"/>
      <c r="C918" s="275"/>
      <c r="D918" s="273" t="s">
        <v>139</v>
      </c>
      <c r="E918" s="276" t="s">
        <v>3</v>
      </c>
      <c r="F918" s="277" t="s">
        <v>1027</v>
      </c>
      <c r="G918" s="275"/>
      <c r="H918" s="276" t="s">
        <v>3</v>
      </c>
      <c r="I918" s="257"/>
      <c r="J918" s="275"/>
      <c r="K918" s="275"/>
      <c r="L918" s="143"/>
      <c r="M918" s="145"/>
      <c r="N918" s="146"/>
      <c r="O918" s="146"/>
      <c r="P918" s="146"/>
      <c r="Q918" s="146"/>
      <c r="R918" s="146"/>
      <c r="S918" s="146"/>
      <c r="T918" s="147"/>
      <c r="AT918" s="144" t="s">
        <v>139</v>
      </c>
      <c r="AU918" s="144" t="s">
        <v>83</v>
      </c>
      <c r="AV918" s="13" t="s">
        <v>77</v>
      </c>
      <c r="AW918" s="13" t="s">
        <v>31</v>
      </c>
      <c r="AX918" s="13" t="s">
        <v>70</v>
      </c>
      <c r="AY918" s="144" t="s">
        <v>128</v>
      </c>
    </row>
    <row r="919" spans="2:51" s="14" customFormat="1" ht="12">
      <c r="B919" s="148"/>
      <c r="C919" s="278"/>
      <c r="D919" s="273" t="s">
        <v>139</v>
      </c>
      <c r="E919" s="279" t="s">
        <v>3</v>
      </c>
      <c r="F919" s="280" t="s">
        <v>955</v>
      </c>
      <c r="G919" s="278"/>
      <c r="H919" s="281">
        <v>8.68</v>
      </c>
      <c r="I919" s="258"/>
      <c r="J919" s="278"/>
      <c r="K919" s="278"/>
      <c r="L919" s="148"/>
      <c r="M919" s="150"/>
      <c r="N919" s="151"/>
      <c r="O919" s="151"/>
      <c r="P919" s="151"/>
      <c r="Q919" s="151"/>
      <c r="R919" s="151"/>
      <c r="S919" s="151"/>
      <c r="T919" s="152"/>
      <c r="AT919" s="149" t="s">
        <v>139</v>
      </c>
      <c r="AU919" s="149" t="s">
        <v>83</v>
      </c>
      <c r="AV919" s="14" t="s">
        <v>83</v>
      </c>
      <c r="AW919" s="14" t="s">
        <v>31</v>
      </c>
      <c r="AX919" s="14" t="s">
        <v>70</v>
      </c>
      <c r="AY919" s="149" t="s">
        <v>128</v>
      </c>
    </row>
    <row r="920" spans="2:51" s="13" customFormat="1" ht="12">
      <c r="B920" s="143"/>
      <c r="C920" s="275"/>
      <c r="D920" s="273" t="s">
        <v>139</v>
      </c>
      <c r="E920" s="276" t="s">
        <v>3</v>
      </c>
      <c r="F920" s="277" t="s">
        <v>1028</v>
      </c>
      <c r="G920" s="275"/>
      <c r="H920" s="276" t="s">
        <v>3</v>
      </c>
      <c r="I920" s="257"/>
      <c r="J920" s="275"/>
      <c r="K920" s="275"/>
      <c r="L920" s="143"/>
      <c r="M920" s="145"/>
      <c r="N920" s="146"/>
      <c r="O920" s="146"/>
      <c r="P920" s="146"/>
      <c r="Q920" s="146"/>
      <c r="R920" s="146"/>
      <c r="S920" s="146"/>
      <c r="T920" s="147"/>
      <c r="AT920" s="144" t="s">
        <v>139</v>
      </c>
      <c r="AU920" s="144" t="s">
        <v>83</v>
      </c>
      <c r="AV920" s="13" t="s">
        <v>77</v>
      </c>
      <c r="AW920" s="13" t="s">
        <v>31</v>
      </c>
      <c r="AX920" s="13" t="s">
        <v>70</v>
      </c>
      <c r="AY920" s="144" t="s">
        <v>128</v>
      </c>
    </row>
    <row r="921" spans="2:51" s="14" customFormat="1" ht="12">
      <c r="B921" s="148"/>
      <c r="C921" s="278"/>
      <c r="D921" s="273" t="s">
        <v>139</v>
      </c>
      <c r="E921" s="279" t="s">
        <v>3</v>
      </c>
      <c r="F921" s="280" t="s">
        <v>956</v>
      </c>
      <c r="G921" s="278"/>
      <c r="H921" s="281">
        <v>3.28</v>
      </c>
      <c r="I921" s="258"/>
      <c r="J921" s="278"/>
      <c r="K921" s="278"/>
      <c r="L921" s="148"/>
      <c r="M921" s="150"/>
      <c r="N921" s="151"/>
      <c r="O921" s="151"/>
      <c r="P921" s="151"/>
      <c r="Q921" s="151"/>
      <c r="R921" s="151"/>
      <c r="S921" s="151"/>
      <c r="T921" s="152"/>
      <c r="AT921" s="149" t="s">
        <v>139</v>
      </c>
      <c r="AU921" s="149" t="s">
        <v>83</v>
      </c>
      <c r="AV921" s="14" t="s">
        <v>83</v>
      </c>
      <c r="AW921" s="14" t="s">
        <v>31</v>
      </c>
      <c r="AX921" s="14" t="s">
        <v>70</v>
      </c>
      <c r="AY921" s="149" t="s">
        <v>128</v>
      </c>
    </row>
    <row r="922" spans="2:51" s="15" customFormat="1" ht="12">
      <c r="B922" s="153"/>
      <c r="C922" s="282"/>
      <c r="D922" s="273" t="s">
        <v>139</v>
      </c>
      <c r="E922" s="283" t="s">
        <v>3</v>
      </c>
      <c r="F922" s="284" t="s">
        <v>143</v>
      </c>
      <c r="G922" s="282"/>
      <c r="H922" s="285">
        <v>189.49000000000004</v>
      </c>
      <c r="I922" s="259"/>
      <c r="J922" s="282"/>
      <c r="K922" s="282"/>
      <c r="L922" s="153"/>
      <c r="M922" s="155"/>
      <c r="N922" s="156"/>
      <c r="O922" s="156"/>
      <c r="P922" s="156"/>
      <c r="Q922" s="156"/>
      <c r="R922" s="156"/>
      <c r="S922" s="156"/>
      <c r="T922" s="157"/>
      <c r="AT922" s="154" t="s">
        <v>139</v>
      </c>
      <c r="AU922" s="154" t="s">
        <v>83</v>
      </c>
      <c r="AV922" s="15" t="s">
        <v>135</v>
      </c>
      <c r="AW922" s="15" t="s">
        <v>31</v>
      </c>
      <c r="AX922" s="15" t="s">
        <v>77</v>
      </c>
      <c r="AY922" s="154" t="s">
        <v>128</v>
      </c>
    </row>
    <row r="923" spans="1:65" s="2" customFormat="1" ht="21.75" customHeight="1">
      <c r="A923" s="30"/>
      <c r="B923" s="133"/>
      <c r="C923" s="268" t="s">
        <v>1029</v>
      </c>
      <c r="D923" s="268" t="s">
        <v>130</v>
      </c>
      <c r="E923" s="269" t="s">
        <v>1030</v>
      </c>
      <c r="F923" s="270" t="s">
        <v>1031</v>
      </c>
      <c r="G923" s="271" t="s">
        <v>305</v>
      </c>
      <c r="H923" s="272">
        <v>30.8</v>
      </c>
      <c r="I923" s="296"/>
      <c r="J923" s="294">
        <f>ROUND(I923*H923,2)</f>
        <v>0</v>
      </c>
      <c r="K923" s="270" t="s">
        <v>134</v>
      </c>
      <c r="L923" s="31"/>
      <c r="M923" s="135" t="s">
        <v>3</v>
      </c>
      <c r="N923" s="136" t="s">
        <v>44</v>
      </c>
      <c r="O923" s="137">
        <v>1.409</v>
      </c>
      <c r="P923" s="137">
        <f>O923*H923</f>
        <v>43.397200000000005</v>
      </c>
      <c r="Q923" s="137">
        <v>0.01244</v>
      </c>
      <c r="R923" s="137">
        <f>Q923*H923</f>
        <v>0.383152</v>
      </c>
      <c r="S923" s="137">
        <v>0</v>
      </c>
      <c r="T923" s="138">
        <f>S923*H923</f>
        <v>0</v>
      </c>
      <c r="U923" s="30"/>
      <c r="V923" s="30"/>
      <c r="W923" s="30"/>
      <c r="X923" s="30"/>
      <c r="Y923" s="30"/>
      <c r="Z923" s="30"/>
      <c r="AA923" s="30"/>
      <c r="AB923" s="30"/>
      <c r="AC923" s="30"/>
      <c r="AD923" s="30"/>
      <c r="AE923" s="30"/>
      <c r="AR923" s="139" t="s">
        <v>368</v>
      </c>
      <c r="AT923" s="139" t="s">
        <v>130</v>
      </c>
      <c r="AU923" s="139" t="s">
        <v>83</v>
      </c>
      <c r="AY923" s="18" t="s">
        <v>128</v>
      </c>
      <c r="BE923" s="140">
        <f>IF(N923="základní",J923,0)</f>
        <v>0</v>
      </c>
      <c r="BF923" s="140">
        <f>IF(N923="snížená",J923,0)</f>
        <v>0</v>
      </c>
      <c r="BG923" s="140">
        <f>IF(N923="zákl. přenesená",J923,0)</f>
        <v>0</v>
      </c>
      <c r="BH923" s="140">
        <f>IF(N923="sníž. přenesená",J923,0)</f>
        <v>0</v>
      </c>
      <c r="BI923" s="140">
        <f>IF(N923="nulová",J923,0)</f>
        <v>0</v>
      </c>
      <c r="BJ923" s="18" t="s">
        <v>135</v>
      </c>
      <c r="BK923" s="140">
        <f>ROUND(I923*H923,2)</f>
        <v>0</v>
      </c>
      <c r="BL923" s="18" t="s">
        <v>368</v>
      </c>
      <c r="BM923" s="139" t="s">
        <v>1032</v>
      </c>
    </row>
    <row r="924" spans="2:51" s="14" customFormat="1" ht="12">
      <c r="B924" s="148"/>
      <c r="C924" s="278"/>
      <c r="D924" s="273" t="s">
        <v>139</v>
      </c>
      <c r="E924" s="279" t="s">
        <v>3</v>
      </c>
      <c r="F924" s="280" t="s">
        <v>937</v>
      </c>
      <c r="G924" s="278"/>
      <c r="H924" s="281">
        <v>19.2</v>
      </c>
      <c r="I924" s="258"/>
      <c r="J924" s="278"/>
      <c r="K924" s="278"/>
      <c r="L924" s="148"/>
      <c r="M924" s="150"/>
      <c r="N924" s="151"/>
      <c r="O924" s="151"/>
      <c r="P924" s="151"/>
      <c r="Q924" s="151"/>
      <c r="R924" s="151"/>
      <c r="S924" s="151"/>
      <c r="T924" s="152"/>
      <c r="AT924" s="149" t="s">
        <v>139</v>
      </c>
      <c r="AU924" s="149" t="s">
        <v>83</v>
      </c>
      <c r="AV924" s="14" t="s">
        <v>83</v>
      </c>
      <c r="AW924" s="14" t="s">
        <v>31</v>
      </c>
      <c r="AX924" s="14" t="s">
        <v>70</v>
      </c>
      <c r="AY924" s="149" t="s">
        <v>128</v>
      </c>
    </row>
    <row r="925" spans="2:51" s="14" customFormat="1" ht="12">
      <c r="B925" s="148"/>
      <c r="C925" s="278"/>
      <c r="D925" s="273" t="s">
        <v>139</v>
      </c>
      <c r="E925" s="279" t="s">
        <v>3</v>
      </c>
      <c r="F925" s="280" t="s">
        <v>935</v>
      </c>
      <c r="G925" s="278"/>
      <c r="H925" s="281">
        <v>11.6</v>
      </c>
      <c r="I925" s="258"/>
      <c r="J925" s="278"/>
      <c r="K925" s="278"/>
      <c r="L925" s="148"/>
      <c r="M925" s="150"/>
      <c r="N925" s="151"/>
      <c r="O925" s="151"/>
      <c r="P925" s="151"/>
      <c r="Q925" s="151"/>
      <c r="R925" s="151"/>
      <c r="S925" s="151"/>
      <c r="T925" s="152"/>
      <c r="AT925" s="149" t="s">
        <v>139</v>
      </c>
      <c r="AU925" s="149" t="s">
        <v>83</v>
      </c>
      <c r="AV925" s="14" t="s">
        <v>83</v>
      </c>
      <c r="AW925" s="14" t="s">
        <v>31</v>
      </c>
      <c r="AX925" s="14" t="s">
        <v>70</v>
      </c>
      <c r="AY925" s="149" t="s">
        <v>128</v>
      </c>
    </row>
    <row r="926" spans="2:51" s="15" customFormat="1" ht="12">
      <c r="B926" s="153"/>
      <c r="C926" s="282"/>
      <c r="D926" s="273" t="s">
        <v>139</v>
      </c>
      <c r="E926" s="283" t="s">
        <v>3</v>
      </c>
      <c r="F926" s="284" t="s">
        <v>143</v>
      </c>
      <c r="G926" s="282"/>
      <c r="H926" s="285">
        <v>30.799999999999997</v>
      </c>
      <c r="I926" s="259"/>
      <c r="J926" s="282"/>
      <c r="K926" s="282"/>
      <c r="L926" s="153"/>
      <c r="M926" s="155"/>
      <c r="N926" s="156"/>
      <c r="O926" s="156"/>
      <c r="P926" s="156"/>
      <c r="Q926" s="156"/>
      <c r="R926" s="156"/>
      <c r="S926" s="156"/>
      <c r="T926" s="157"/>
      <c r="AT926" s="154" t="s">
        <v>139</v>
      </c>
      <c r="AU926" s="154" t="s">
        <v>83</v>
      </c>
      <c r="AV926" s="15" t="s">
        <v>135</v>
      </c>
      <c r="AW926" s="15" t="s">
        <v>31</v>
      </c>
      <c r="AX926" s="15" t="s">
        <v>77</v>
      </c>
      <c r="AY926" s="154" t="s">
        <v>128</v>
      </c>
    </row>
    <row r="927" spans="1:65" s="2" customFormat="1" ht="21.75" customHeight="1">
      <c r="A927" s="30"/>
      <c r="B927" s="133"/>
      <c r="C927" s="268" t="s">
        <v>1033</v>
      </c>
      <c r="D927" s="268" t="s">
        <v>130</v>
      </c>
      <c r="E927" s="269" t="s">
        <v>1034</v>
      </c>
      <c r="F927" s="270" t="s">
        <v>1035</v>
      </c>
      <c r="G927" s="271" t="s">
        <v>305</v>
      </c>
      <c r="H927" s="272">
        <v>36.8</v>
      </c>
      <c r="I927" s="296"/>
      <c r="J927" s="294">
        <f>ROUND(I927*H927,2)</f>
        <v>0</v>
      </c>
      <c r="K927" s="270" t="s">
        <v>134</v>
      </c>
      <c r="L927" s="31"/>
      <c r="M927" s="135" t="s">
        <v>3</v>
      </c>
      <c r="N927" s="136" t="s">
        <v>44</v>
      </c>
      <c r="O927" s="137">
        <v>0.334</v>
      </c>
      <c r="P927" s="137">
        <f>O927*H927</f>
        <v>12.2912</v>
      </c>
      <c r="Q927" s="137">
        <v>0.00223</v>
      </c>
      <c r="R927" s="137">
        <f>Q927*H927</f>
        <v>0.082064</v>
      </c>
      <c r="S927" s="137">
        <v>0</v>
      </c>
      <c r="T927" s="138">
        <f>S927*H927</f>
        <v>0</v>
      </c>
      <c r="U927" s="30"/>
      <c r="V927" s="30"/>
      <c r="W927" s="30"/>
      <c r="X927" s="30"/>
      <c r="Y927" s="30"/>
      <c r="Z927" s="30"/>
      <c r="AA927" s="30"/>
      <c r="AB927" s="30"/>
      <c r="AC927" s="30"/>
      <c r="AD927" s="30"/>
      <c r="AE927" s="30"/>
      <c r="AR927" s="139" t="s">
        <v>368</v>
      </c>
      <c r="AT927" s="139" t="s">
        <v>130</v>
      </c>
      <c r="AU927" s="139" t="s">
        <v>83</v>
      </c>
      <c r="AY927" s="18" t="s">
        <v>128</v>
      </c>
      <c r="BE927" s="140">
        <f>IF(N927="základní",J927,0)</f>
        <v>0</v>
      </c>
      <c r="BF927" s="140">
        <f>IF(N927="snížená",J927,0)</f>
        <v>0</v>
      </c>
      <c r="BG927" s="140">
        <f>IF(N927="zákl. přenesená",J927,0)</f>
        <v>0</v>
      </c>
      <c r="BH927" s="140">
        <f>IF(N927="sníž. přenesená",J927,0)</f>
        <v>0</v>
      </c>
      <c r="BI927" s="140">
        <f>IF(N927="nulová",J927,0)</f>
        <v>0</v>
      </c>
      <c r="BJ927" s="18" t="s">
        <v>135</v>
      </c>
      <c r="BK927" s="140">
        <f>ROUND(I927*H927,2)</f>
        <v>0</v>
      </c>
      <c r="BL927" s="18" t="s">
        <v>368</v>
      </c>
      <c r="BM927" s="139" t="s">
        <v>1036</v>
      </c>
    </row>
    <row r="928" spans="2:51" s="14" customFormat="1" ht="12">
      <c r="B928" s="148"/>
      <c r="C928" s="278"/>
      <c r="D928" s="273" t="s">
        <v>139</v>
      </c>
      <c r="E928" s="279" t="s">
        <v>3</v>
      </c>
      <c r="F928" s="280" t="s">
        <v>961</v>
      </c>
      <c r="G928" s="278"/>
      <c r="H928" s="281">
        <v>36.8</v>
      </c>
      <c r="I928" s="258"/>
      <c r="J928" s="278"/>
      <c r="K928" s="278"/>
      <c r="L928" s="148"/>
      <c r="M928" s="150"/>
      <c r="N928" s="151"/>
      <c r="O928" s="151"/>
      <c r="P928" s="151"/>
      <c r="Q928" s="151"/>
      <c r="R928" s="151"/>
      <c r="S928" s="151"/>
      <c r="T928" s="152"/>
      <c r="AT928" s="149" t="s">
        <v>139</v>
      </c>
      <c r="AU928" s="149" t="s">
        <v>83</v>
      </c>
      <c r="AV928" s="14" t="s">
        <v>83</v>
      </c>
      <c r="AW928" s="14" t="s">
        <v>31</v>
      </c>
      <c r="AX928" s="14" t="s">
        <v>70</v>
      </c>
      <c r="AY928" s="149" t="s">
        <v>128</v>
      </c>
    </row>
    <row r="929" spans="2:51" s="15" customFormat="1" ht="12">
      <c r="B929" s="153"/>
      <c r="C929" s="282"/>
      <c r="D929" s="273" t="s">
        <v>139</v>
      </c>
      <c r="E929" s="283" t="s">
        <v>3</v>
      </c>
      <c r="F929" s="284" t="s">
        <v>143</v>
      </c>
      <c r="G929" s="282"/>
      <c r="H929" s="285">
        <v>36.8</v>
      </c>
      <c r="I929" s="259"/>
      <c r="J929" s="282"/>
      <c r="K929" s="282"/>
      <c r="L929" s="153"/>
      <c r="M929" s="155"/>
      <c r="N929" s="156"/>
      <c r="O929" s="156"/>
      <c r="P929" s="156"/>
      <c r="Q929" s="156"/>
      <c r="R929" s="156"/>
      <c r="S929" s="156"/>
      <c r="T929" s="157"/>
      <c r="AT929" s="154" t="s">
        <v>139</v>
      </c>
      <c r="AU929" s="154" t="s">
        <v>83</v>
      </c>
      <c r="AV929" s="15" t="s">
        <v>135</v>
      </c>
      <c r="AW929" s="15" t="s">
        <v>31</v>
      </c>
      <c r="AX929" s="15" t="s">
        <v>77</v>
      </c>
      <c r="AY929" s="154" t="s">
        <v>128</v>
      </c>
    </row>
    <row r="930" spans="1:65" s="2" customFormat="1" ht="21.75" customHeight="1">
      <c r="A930" s="30"/>
      <c r="B930" s="133"/>
      <c r="C930" s="268" t="s">
        <v>1037</v>
      </c>
      <c r="D930" s="268" t="s">
        <v>130</v>
      </c>
      <c r="E930" s="269" t="s">
        <v>1038</v>
      </c>
      <c r="F930" s="270" t="s">
        <v>1039</v>
      </c>
      <c r="G930" s="271" t="s">
        <v>164</v>
      </c>
      <c r="H930" s="272">
        <v>2.36</v>
      </c>
      <c r="I930" s="296"/>
      <c r="J930" s="294">
        <f>ROUND(I930*H930,2)</f>
        <v>0</v>
      </c>
      <c r="K930" s="270" t="s">
        <v>134</v>
      </c>
      <c r="L930" s="31"/>
      <c r="M930" s="135" t="s">
        <v>3</v>
      </c>
      <c r="N930" s="136" t="s">
        <v>44</v>
      </c>
      <c r="O930" s="137">
        <v>4.947</v>
      </c>
      <c r="P930" s="137">
        <f>O930*H930</f>
        <v>11.67492</v>
      </c>
      <c r="Q930" s="137">
        <v>0</v>
      </c>
      <c r="R930" s="137">
        <f>Q930*H930</f>
        <v>0</v>
      </c>
      <c r="S930" s="137">
        <v>0</v>
      </c>
      <c r="T930" s="138">
        <f>S930*H930</f>
        <v>0</v>
      </c>
      <c r="U930" s="30"/>
      <c r="V930" s="30"/>
      <c r="W930" s="30"/>
      <c r="X930" s="30"/>
      <c r="Y930" s="30"/>
      <c r="Z930" s="30"/>
      <c r="AA930" s="30"/>
      <c r="AB930" s="30"/>
      <c r="AC930" s="30"/>
      <c r="AD930" s="30"/>
      <c r="AE930" s="30"/>
      <c r="AR930" s="139" t="s">
        <v>368</v>
      </c>
      <c r="AT930" s="139" t="s">
        <v>130</v>
      </c>
      <c r="AU930" s="139" t="s">
        <v>83</v>
      </c>
      <c r="AY930" s="18" t="s">
        <v>128</v>
      </c>
      <c r="BE930" s="140">
        <f>IF(N930="základní",J930,0)</f>
        <v>0</v>
      </c>
      <c r="BF930" s="140">
        <f>IF(N930="snížená",J930,0)</f>
        <v>0</v>
      </c>
      <c r="BG930" s="140">
        <f>IF(N930="zákl. přenesená",J930,0)</f>
        <v>0</v>
      </c>
      <c r="BH930" s="140">
        <f>IF(N930="sníž. přenesená",J930,0)</f>
        <v>0</v>
      </c>
      <c r="BI930" s="140">
        <f>IF(N930="nulová",J930,0)</f>
        <v>0</v>
      </c>
      <c r="BJ930" s="18" t="s">
        <v>135</v>
      </c>
      <c r="BK930" s="140">
        <f>ROUND(I930*H930,2)</f>
        <v>0</v>
      </c>
      <c r="BL930" s="18" t="s">
        <v>368</v>
      </c>
      <c r="BM930" s="139" t="s">
        <v>1040</v>
      </c>
    </row>
    <row r="931" spans="1:47" s="2" customFormat="1" ht="78">
      <c r="A931" s="30"/>
      <c r="B931" s="31"/>
      <c r="C931" s="263"/>
      <c r="D931" s="273" t="s">
        <v>137</v>
      </c>
      <c r="E931" s="263"/>
      <c r="F931" s="274" t="s">
        <v>1041</v>
      </c>
      <c r="G931" s="263"/>
      <c r="H931" s="263"/>
      <c r="I931" s="256"/>
      <c r="J931" s="263"/>
      <c r="K931" s="263"/>
      <c r="L931" s="31"/>
      <c r="M931" s="141"/>
      <c r="N931" s="142"/>
      <c r="O931" s="51"/>
      <c r="P931" s="51"/>
      <c r="Q931" s="51"/>
      <c r="R931" s="51"/>
      <c r="S931" s="51"/>
      <c r="T931" s="52"/>
      <c r="U931" s="30"/>
      <c r="V931" s="30"/>
      <c r="W931" s="30"/>
      <c r="X931" s="30"/>
      <c r="Y931" s="30"/>
      <c r="Z931" s="30"/>
      <c r="AA931" s="30"/>
      <c r="AB931" s="30"/>
      <c r="AC931" s="30"/>
      <c r="AD931" s="30"/>
      <c r="AE931" s="30"/>
      <c r="AT931" s="18" t="s">
        <v>137</v>
      </c>
      <c r="AU931" s="18" t="s">
        <v>83</v>
      </c>
    </row>
    <row r="932" spans="1:65" s="2" customFormat="1" ht="21.75" customHeight="1">
      <c r="A932" s="30"/>
      <c r="B932" s="133"/>
      <c r="C932" s="268" t="s">
        <v>1042</v>
      </c>
      <c r="D932" s="268" t="s">
        <v>130</v>
      </c>
      <c r="E932" s="269" t="s">
        <v>1043</v>
      </c>
      <c r="F932" s="270" t="s">
        <v>1044</v>
      </c>
      <c r="G932" s="271" t="s">
        <v>164</v>
      </c>
      <c r="H932" s="272">
        <v>2.36</v>
      </c>
      <c r="I932" s="296"/>
      <c r="J932" s="294">
        <f>ROUND(I932*H932,2)</f>
        <v>0</v>
      </c>
      <c r="K932" s="270" t="s">
        <v>134</v>
      </c>
      <c r="L932" s="31"/>
      <c r="M932" s="135" t="s">
        <v>3</v>
      </c>
      <c r="N932" s="136" t="s">
        <v>44</v>
      </c>
      <c r="O932" s="137">
        <v>2.75</v>
      </c>
      <c r="P932" s="137">
        <f>O932*H932</f>
        <v>6.489999999999999</v>
      </c>
      <c r="Q932" s="137">
        <v>0</v>
      </c>
      <c r="R932" s="137">
        <f>Q932*H932</f>
        <v>0</v>
      </c>
      <c r="S932" s="137">
        <v>0</v>
      </c>
      <c r="T932" s="138">
        <f>S932*H932</f>
        <v>0</v>
      </c>
      <c r="U932" s="30"/>
      <c r="V932" s="30"/>
      <c r="W932" s="30"/>
      <c r="X932" s="30"/>
      <c r="Y932" s="30"/>
      <c r="Z932" s="30"/>
      <c r="AA932" s="30"/>
      <c r="AB932" s="30"/>
      <c r="AC932" s="30"/>
      <c r="AD932" s="30"/>
      <c r="AE932" s="30"/>
      <c r="AR932" s="139" t="s">
        <v>368</v>
      </c>
      <c r="AT932" s="139" t="s">
        <v>130</v>
      </c>
      <c r="AU932" s="139" t="s">
        <v>83</v>
      </c>
      <c r="AY932" s="18" t="s">
        <v>128</v>
      </c>
      <c r="BE932" s="140">
        <f>IF(N932="základní",J932,0)</f>
        <v>0</v>
      </c>
      <c r="BF932" s="140">
        <f>IF(N932="snížená",J932,0)</f>
        <v>0</v>
      </c>
      <c r="BG932" s="140">
        <f>IF(N932="zákl. přenesená",J932,0)</f>
        <v>0</v>
      </c>
      <c r="BH932" s="140">
        <f>IF(N932="sníž. přenesená",J932,0)</f>
        <v>0</v>
      </c>
      <c r="BI932" s="140">
        <f>IF(N932="nulová",J932,0)</f>
        <v>0</v>
      </c>
      <c r="BJ932" s="18" t="s">
        <v>135</v>
      </c>
      <c r="BK932" s="140">
        <f>ROUND(I932*H932,2)</f>
        <v>0</v>
      </c>
      <c r="BL932" s="18" t="s">
        <v>368</v>
      </c>
      <c r="BM932" s="139" t="s">
        <v>1045</v>
      </c>
    </row>
    <row r="933" spans="1:47" s="2" customFormat="1" ht="78">
      <c r="A933" s="30"/>
      <c r="B933" s="31"/>
      <c r="C933" s="263"/>
      <c r="D933" s="273" t="s">
        <v>137</v>
      </c>
      <c r="E933" s="263"/>
      <c r="F933" s="274" t="s">
        <v>1041</v>
      </c>
      <c r="G933" s="263"/>
      <c r="H933" s="263"/>
      <c r="I933" s="256"/>
      <c r="J933" s="263"/>
      <c r="K933" s="263"/>
      <c r="L933" s="31"/>
      <c r="M933" s="141"/>
      <c r="N933" s="142"/>
      <c r="O933" s="51"/>
      <c r="P933" s="51"/>
      <c r="Q933" s="51"/>
      <c r="R933" s="51"/>
      <c r="S933" s="51"/>
      <c r="T933" s="52"/>
      <c r="U933" s="30"/>
      <c r="V933" s="30"/>
      <c r="W933" s="30"/>
      <c r="X933" s="30"/>
      <c r="Y933" s="30"/>
      <c r="Z933" s="30"/>
      <c r="AA933" s="30"/>
      <c r="AB933" s="30"/>
      <c r="AC933" s="30"/>
      <c r="AD933" s="30"/>
      <c r="AE933" s="30"/>
      <c r="AT933" s="18" t="s">
        <v>137</v>
      </c>
      <c r="AU933" s="18" t="s">
        <v>83</v>
      </c>
    </row>
    <row r="934" spans="2:63" s="12" customFormat="1" ht="22.9" customHeight="1">
      <c r="B934" s="125"/>
      <c r="C934" s="264"/>
      <c r="D934" s="265" t="s">
        <v>69</v>
      </c>
      <c r="E934" s="267" t="s">
        <v>1046</v>
      </c>
      <c r="F934" s="267" t="s">
        <v>1047</v>
      </c>
      <c r="G934" s="264"/>
      <c r="H934" s="264"/>
      <c r="I934" s="260"/>
      <c r="J934" s="293">
        <f>BK934</f>
        <v>0</v>
      </c>
      <c r="K934" s="264"/>
      <c r="L934" s="125"/>
      <c r="M934" s="127"/>
      <c r="N934" s="128"/>
      <c r="O934" s="128"/>
      <c r="P934" s="129">
        <f>SUM(P935:P973)</f>
        <v>73.652862</v>
      </c>
      <c r="Q934" s="128"/>
      <c r="R934" s="129">
        <f>SUM(R935:R973)</f>
        <v>0.00190219</v>
      </c>
      <c r="S934" s="128"/>
      <c r="T934" s="130">
        <f>SUM(T935:T973)</f>
        <v>0.7529980000000001</v>
      </c>
      <c r="AR934" s="126" t="s">
        <v>83</v>
      </c>
      <c r="AT934" s="131" t="s">
        <v>69</v>
      </c>
      <c r="AU934" s="131" t="s">
        <v>77</v>
      </c>
      <c r="AY934" s="126" t="s">
        <v>128</v>
      </c>
      <c r="BK934" s="132">
        <f>SUM(BK935:BK973)</f>
        <v>0</v>
      </c>
    </row>
    <row r="935" spans="1:65" s="2" customFormat="1" ht="16.5" customHeight="1">
      <c r="A935" s="30"/>
      <c r="B935" s="133"/>
      <c r="C935" s="268" t="s">
        <v>1048</v>
      </c>
      <c r="D935" s="268" t="s">
        <v>130</v>
      </c>
      <c r="E935" s="269" t="s">
        <v>1049</v>
      </c>
      <c r="F935" s="270" t="s">
        <v>1050</v>
      </c>
      <c r="G935" s="271" t="s">
        <v>782</v>
      </c>
      <c r="H935" s="272">
        <v>13</v>
      </c>
      <c r="I935" s="296"/>
      <c r="J935" s="294">
        <f>ROUND(I935*H935,2)</f>
        <v>0</v>
      </c>
      <c r="K935" s="270" t="s">
        <v>134</v>
      </c>
      <c r="L935" s="31"/>
      <c r="M935" s="135" t="s">
        <v>3</v>
      </c>
      <c r="N935" s="136" t="s">
        <v>44</v>
      </c>
      <c r="O935" s="137">
        <v>0.023</v>
      </c>
      <c r="P935" s="137">
        <f>O935*H935</f>
        <v>0.299</v>
      </c>
      <c r="Q935" s="137">
        <v>0</v>
      </c>
      <c r="R935" s="137">
        <f>Q935*H935</f>
        <v>0</v>
      </c>
      <c r="S935" s="137">
        <v>0.03</v>
      </c>
      <c r="T935" s="138">
        <f>S935*H935</f>
        <v>0.39</v>
      </c>
      <c r="U935" s="30"/>
      <c r="V935" s="30"/>
      <c r="W935" s="30"/>
      <c r="X935" s="30"/>
      <c r="Y935" s="30"/>
      <c r="Z935" s="30"/>
      <c r="AA935" s="30"/>
      <c r="AB935" s="30"/>
      <c r="AC935" s="30"/>
      <c r="AD935" s="30"/>
      <c r="AE935" s="30"/>
      <c r="AR935" s="139" t="s">
        <v>368</v>
      </c>
      <c r="AT935" s="139" t="s">
        <v>130</v>
      </c>
      <c r="AU935" s="139" t="s">
        <v>83</v>
      </c>
      <c r="AY935" s="18" t="s">
        <v>128</v>
      </c>
      <c r="BE935" s="140">
        <f>IF(N935="základní",J935,0)</f>
        <v>0</v>
      </c>
      <c r="BF935" s="140">
        <f>IF(N935="snížená",J935,0)</f>
        <v>0</v>
      </c>
      <c r="BG935" s="140">
        <f>IF(N935="zákl. přenesená",J935,0)</f>
        <v>0</v>
      </c>
      <c r="BH935" s="140">
        <f>IF(N935="sníž. přenesená",J935,0)</f>
        <v>0</v>
      </c>
      <c r="BI935" s="140">
        <f>IF(N935="nulová",J935,0)</f>
        <v>0</v>
      </c>
      <c r="BJ935" s="18" t="s">
        <v>135</v>
      </c>
      <c r="BK935" s="140">
        <f>ROUND(I935*H935,2)</f>
        <v>0</v>
      </c>
      <c r="BL935" s="18" t="s">
        <v>368</v>
      </c>
      <c r="BM935" s="139" t="s">
        <v>1051</v>
      </c>
    </row>
    <row r="936" spans="2:51" s="14" customFormat="1" ht="12">
      <c r="B936" s="148"/>
      <c r="C936" s="278"/>
      <c r="D936" s="273" t="s">
        <v>139</v>
      </c>
      <c r="E936" s="279" t="s">
        <v>3</v>
      </c>
      <c r="F936" s="280" t="s">
        <v>254</v>
      </c>
      <c r="G936" s="278"/>
      <c r="H936" s="281">
        <v>13</v>
      </c>
      <c r="I936" s="258"/>
      <c r="J936" s="278"/>
      <c r="K936" s="278"/>
      <c r="L936" s="148"/>
      <c r="M936" s="150"/>
      <c r="N936" s="151"/>
      <c r="O936" s="151"/>
      <c r="P936" s="151"/>
      <c r="Q936" s="151"/>
      <c r="R936" s="151"/>
      <c r="S936" s="151"/>
      <c r="T936" s="152"/>
      <c r="AT936" s="149" t="s">
        <v>139</v>
      </c>
      <c r="AU936" s="149" t="s">
        <v>83</v>
      </c>
      <c r="AV936" s="14" t="s">
        <v>83</v>
      </c>
      <c r="AW936" s="14" t="s">
        <v>31</v>
      </c>
      <c r="AX936" s="14" t="s">
        <v>77</v>
      </c>
      <c r="AY936" s="149" t="s">
        <v>128</v>
      </c>
    </row>
    <row r="937" spans="1:65" s="2" customFormat="1" ht="16.5" customHeight="1">
      <c r="A937" s="30"/>
      <c r="B937" s="133"/>
      <c r="C937" s="268" t="s">
        <v>1052</v>
      </c>
      <c r="D937" s="268" t="s">
        <v>130</v>
      </c>
      <c r="E937" s="269" t="s">
        <v>1053</v>
      </c>
      <c r="F937" s="270" t="s">
        <v>1054</v>
      </c>
      <c r="G937" s="271" t="s">
        <v>177</v>
      </c>
      <c r="H937" s="272">
        <v>40.419</v>
      </c>
      <c r="I937" s="296"/>
      <c r="J937" s="294">
        <f>ROUND(I937*H937,2)</f>
        <v>0</v>
      </c>
      <c r="K937" s="270" t="s">
        <v>134</v>
      </c>
      <c r="L937" s="31"/>
      <c r="M937" s="135" t="s">
        <v>3</v>
      </c>
      <c r="N937" s="136" t="s">
        <v>44</v>
      </c>
      <c r="O937" s="137">
        <v>0.678</v>
      </c>
      <c r="P937" s="137">
        <f>O937*H937</f>
        <v>27.404082</v>
      </c>
      <c r="Q937" s="137">
        <v>1E-05</v>
      </c>
      <c r="R937" s="137">
        <f>Q937*H937</f>
        <v>0.00040419</v>
      </c>
      <c r="S937" s="137">
        <v>0</v>
      </c>
      <c r="T937" s="138">
        <f>S937*H937</f>
        <v>0</v>
      </c>
      <c r="U937" s="30"/>
      <c r="V937" s="30"/>
      <c r="W937" s="30"/>
      <c r="X937" s="30"/>
      <c r="Y937" s="30"/>
      <c r="Z937" s="30"/>
      <c r="AA937" s="30"/>
      <c r="AB937" s="30"/>
      <c r="AC937" s="30"/>
      <c r="AD937" s="30"/>
      <c r="AE937" s="30"/>
      <c r="AR937" s="139" t="s">
        <v>368</v>
      </c>
      <c r="AT937" s="139" t="s">
        <v>130</v>
      </c>
      <c r="AU937" s="139" t="s">
        <v>83</v>
      </c>
      <c r="AY937" s="18" t="s">
        <v>128</v>
      </c>
      <c r="BE937" s="140">
        <f>IF(N937="základní",J937,0)</f>
        <v>0</v>
      </c>
      <c r="BF937" s="140">
        <f>IF(N937="snížená",J937,0)</f>
        <v>0</v>
      </c>
      <c r="BG937" s="140">
        <f>IF(N937="zákl. přenesená",J937,0)</f>
        <v>0</v>
      </c>
      <c r="BH937" s="140">
        <f>IF(N937="sníž. přenesená",J937,0)</f>
        <v>0</v>
      </c>
      <c r="BI937" s="140">
        <f>IF(N937="nulová",J937,0)</f>
        <v>0</v>
      </c>
      <c r="BJ937" s="18" t="s">
        <v>135</v>
      </c>
      <c r="BK937" s="140">
        <f>ROUND(I937*H937,2)</f>
        <v>0</v>
      </c>
      <c r="BL937" s="18" t="s">
        <v>368</v>
      </c>
      <c r="BM937" s="139" t="s">
        <v>1055</v>
      </c>
    </row>
    <row r="938" spans="1:47" s="2" customFormat="1" ht="58.5">
      <c r="A938" s="30"/>
      <c r="B938" s="31"/>
      <c r="C938" s="263"/>
      <c r="D938" s="273" t="s">
        <v>137</v>
      </c>
      <c r="E938" s="263"/>
      <c r="F938" s="274" t="s">
        <v>1056</v>
      </c>
      <c r="G938" s="263"/>
      <c r="H938" s="263"/>
      <c r="I938" s="256"/>
      <c r="J938" s="263"/>
      <c r="K938" s="263"/>
      <c r="L938" s="31"/>
      <c r="M938" s="141"/>
      <c r="N938" s="142"/>
      <c r="O938" s="51"/>
      <c r="P938" s="51"/>
      <c r="Q938" s="51"/>
      <c r="R938" s="51"/>
      <c r="S938" s="51"/>
      <c r="T938" s="52"/>
      <c r="U938" s="30"/>
      <c r="V938" s="30"/>
      <c r="W938" s="30"/>
      <c r="X938" s="30"/>
      <c r="Y938" s="30"/>
      <c r="Z938" s="30"/>
      <c r="AA938" s="30"/>
      <c r="AB938" s="30"/>
      <c r="AC938" s="30"/>
      <c r="AD938" s="30"/>
      <c r="AE938" s="30"/>
      <c r="AT938" s="18" t="s">
        <v>137</v>
      </c>
      <c r="AU938" s="18" t="s">
        <v>83</v>
      </c>
    </row>
    <row r="939" spans="2:51" s="14" customFormat="1" ht="12">
      <c r="B939" s="148"/>
      <c r="C939" s="278"/>
      <c r="D939" s="273" t="s">
        <v>139</v>
      </c>
      <c r="E939" s="279" t="s">
        <v>3</v>
      </c>
      <c r="F939" s="280" t="s">
        <v>1057</v>
      </c>
      <c r="G939" s="278"/>
      <c r="H939" s="281">
        <v>28.127</v>
      </c>
      <c r="I939" s="258"/>
      <c r="J939" s="278"/>
      <c r="K939" s="278"/>
      <c r="L939" s="148"/>
      <c r="M939" s="150"/>
      <c r="N939" s="151"/>
      <c r="O939" s="151"/>
      <c r="P939" s="151"/>
      <c r="Q939" s="151"/>
      <c r="R939" s="151"/>
      <c r="S939" s="151"/>
      <c r="T939" s="152"/>
      <c r="AT939" s="149" t="s">
        <v>139</v>
      </c>
      <c r="AU939" s="149" t="s">
        <v>83</v>
      </c>
      <c r="AV939" s="14" t="s">
        <v>83</v>
      </c>
      <c r="AW939" s="14" t="s">
        <v>31</v>
      </c>
      <c r="AX939" s="14" t="s">
        <v>70</v>
      </c>
      <c r="AY939" s="149" t="s">
        <v>128</v>
      </c>
    </row>
    <row r="940" spans="2:51" s="14" customFormat="1" ht="12">
      <c r="B940" s="148"/>
      <c r="C940" s="278"/>
      <c r="D940" s="273" t="s">
        <v>139</v>
      </c>
      <c r="E940" s="279" t="s">
        <v>3</v>
      </c>
      <c r="F940" s="280" t="s">
        <v>1058</v>
      </c>
      <c r="G940" s="278"/>
      <c r="H940" s="281">
        <v>8.832</v>
      </c>
      <c r="I940" s="258"/>
      <c r="J940" s="278"/>
      <c r="K940" s="278"/>
      <c r="L940" s="148"/>
      <c r="M940" s="150"/>
      <c r="N940" s="151"/>
      <c r="O940" s="151"/>
      <c r="P940" s="151"/>
      <c r="Q940" s="151"/>
      <c r="R940" s="151"/>
      <c r="S940" s="151"/>
      <c r="T940" s="152"/>
      <c r="AT940" s="149" t="s">
        <v>139</v>
      </c>
      <c r="AU940" s="149" t="s">
        <v>83</v>
      </c>
      <c r="AV940" s="14" t="s">
        <v>83</v>
      </c>
      <c r="AW940" s="14" t="s">
        <v>31</v>
      </c>
      <c r="AX940" s="14" t="s">
        <v>70</v>
      </c>
      <c r="AY940" s="149" t="s">
        <v>128</v>
      </c>
    </row>
    <row r="941" spans="2:51" s="14" customFormat="1" ht="12">
      <c r="B941" s="148"/>
      <c r="C941" s="278"/>
      <c r="D941" s="273" t="s">
        <v>139</v>
      </c>
      <c r="E941" s="279" t="s">
        <v>3</v>
      </c>
      <c r="F941" s="280" t="s">
        <v>1059</v>
      </c>
      <c r="G941" s="278"/>
      <c r="H941" s="281">
        <v>3.04</v>
      </c>
      <c r="I941" s="258"/>
      <c r="J941" s="278"/>
      <c r="K941" s="278"/>
      <c r="L941" s="148"/>
      <c r="M941" s="150"/>
      <c r="N941" s="151"/>
      <c r="O941" s="151"/>
      <c r="P941" s="151"/>
      <c r="Q941" s="151"/>
      <c r="R941" s="151"/>
      <c r="S941" s="151"/>
      <c r="T941" s="152"/>
      <c r="AT941" s="149" t="s">
        <v>139</v>
      </c>
      <c r="AU941" s="149" t="s">
        <v>83</v>
      </c>
      <c r="AV941" s="14" t="s">
        <v>83</v>
      </c>
      <c r="AW941" s="14" t="s">
        <v>31</v>
      </c>
      <c r="AX941" s="14" t="s">
        <v>70</v>
      </c>
      <c r="AY941" s="149" t="s">
        <v>128</v>
      </c>
    </row>
    <row r="942" spans="2:51" s="14" customFormat="1" ht="12">
      <c r="B942" s="148"/>
      <c r="C942" s="278"/>
      <c r="D942" s="273" t="s">
        <v>139</v>
      </c>
      <c r="E942" s="279" t="s">
        <v>3</v>
      </c>
      <c r="F942" s="280" t="s">
        <v>1060</v>
      </c>
      <c r="G942" s="278"/>
      <c r="H942" s="281">
        <v>0.42</v>
      </c>
      <c r="I942" s="258"/>
      <c r="J942" s="278"/>
      <c r="K942" s="278"/>
      <c r="L942" s="148"/>
      <c r="M942" s="150"/>
      <c r="N942" s="151"/>
      <c r="O942" s="151"/>
      <c r="P942" s="151"/>
      <c r="Q942" s="151"/>
      <c r="R942" s="151"/>
      <c r="S942" s="151"/>
      <c r="T942" s="152"/>
      <c r="AT942" s="149" t="s">
        <v>139</v>
      </c>
      <c r="AU942" s="149" t="s">
        <v>83</v>
      </c>
      <c r="AV942" s="14" t="s">
        <v>83</v>
      </c>
      <c r="AW942" s="14" t="s">
        <v>31</v>
      </c>
      <c r="AX942" s="14" t="s">
        <v>70</v>
      </c>
      <c r="AY942" s="149" t="s">
        <v>128</v>
      </c>
    </row>
    <row r="943" spans="2:51" s="15" customFormat="1" ht="12">
      <c r="B943" s="153"/>
      <c r="C943" s="282"/>
      <c r="D943" s="273" t="s">
        <v>139</v>
      </c>
      <c r="E943" s="283" t="s">
        <v>3</v>
      </c>
      <c r="F943" s="284" t="s">
        <v>143</v>
      </c>
      <c r="G943" s="282"/>
      <c r="H943" s="285">
        <v>40.419000000000004</v>
      </c>
      <c r="I943" s="259"/>
      <c r="J943" s="282"/>
      <c r="K943" s="282"/>
      <c r="L943" s="153"/>
      <c r="M943" s="155"/>
      <c r="N943" s="156"/>
      <c r="O943" s="156"/>
      <c r="P943" s="156"/>
      <c r="Q943" s="156"/>
      <c r="R943" s="156"/>
      <c r="S943" s="156"/>
      <c r="T943" s="157"/>
      <c r="AT943" s="154" t="s">
        <v>139</v>
      </c>
      <c r="AU943" s="154" t="s">
        <v>83</v>
      </c>
      <c r="AV943" s="15" t="s">
        <v>135</v>
      </c>
      <c r="AW943" s="15" t="s">
        <v>31</v>
      </c>
      <c r="AX943" s="15" t="s">
        <v>77</v>
      </c>
      <c r="AY943" s="154" t="s">
        <v>128</v>
      </c>
    </row>
    <row r="944" spans="1:65" s="2" customFormat="1" ht="16.5" customHeight="1">
      <c r="A944" s="30"/>
      <c r="B944" s="133"/>
      <c r="C944" s="286" t="s">
        <v>1061</v>
      </c>
      <c r="D944" s="286" t="s">
        <v>202</v>
      </c>
      <c r="E944" s="287" t="s">
        <v>1062</v>
      </c>
      <c r="F944" s="288" t="s">
        <v>1063</v>
      </c>
      <c r="G944" s="289" t="s">
        <v>177</v>
      </c>
      <c r="H944" s="290">
        <v>28.127</v>
      </c>
      <c r="I944" s="297"/>
      <c r="J944" s="295">
        <f>ROUND(I944*H944,2)</f>
        <v>0</v>
      </c>
      <c r="K944" s="288" t="s">
        <v>3</v>
      </c>
      <c r="L944" s="158"/>
      <c r="M944" s="159" t="s">
        <v>3</v>
      </c>
      <c r="N944" s="160" t="s">
        <v>44</v>
      </c>
      <c r="O944" s="137">
        <v>0</v>
      </c>
      <c r="P944" s="137">
        <f>O944*H944</f>
        <v>0</v>
      </c>
      <c r="Q944" s="137">
        <v>0</v>
      </c>
      <c r="R944" s="137">
        <f>Q944*H944</f>
        <v>0</v>
      </c>
      <c r="S944" s="137">
        <v>0</v>
      </c>
      <c r="T944" s="138">
        <f>S944*H944</f>
        <v>0</v>
      </c>
      <c r="U944" s="30"/>
      <c r="V944" s="30"/>
      <c r="W944" s="30"/>
      <c r="X944" s="30"/>
      <c r="Y944" s="30"/>
      <c r="Z944" s="30"/>
      <c r="AA944" s="30"/>
      <c r="AB944" s="30"/>
      <c r="AC944" s="30"/>
      <c r="AD944" s="30"/>
      <c r="AE944" s="30"/>
      <c r="AR944" s="139" t="s">
        <v>191</v>
      </c>
      <c r="AT944" s="139" t="s">
        <v>202</v>
      </c>
      <c r="AU944" s="139" t="s">
        <v>83</v>
      </c>
      <c r="AY944" s="18" t="s">
        <v>128</v>
      </c>
      <c r="BE944" s="140">
        <f>IF(N944="základní",J944,0)</f>
        <v>0</v>
      </c>
      <c r="BF944" s="140">
        <f>IF(N944="snížená",J944,0)</f>
        <v>0</v>
      </c>
      <c r="BG944" s="140">
        <f>IF(N944="zákl. přenesená",J944,0)</f>
        <v>0</v>
      </c>
      <c r="BH944" s="140">
        <f>IF(N944="sníž. přenesená",J944,0)</f>
        <v>0</v>
      </c>
      <c r="BI944" s="140">
        <f>IF(N944="nulová",J944,0)</f>
        <v>0</v>
      </c>
      <c r="BJ944" s="18" t="s">
        <v>135</v>
      </c>
      <c r="BK944" s="140">
        <f>ROUND(I944*H944,2)</f>
        <v>0</v>
      </c>
      <c r="BL944" s="18" t="s">
        <v>368</v>
      </c>
      <c r="BM944" s="139" t="s">
        <v>1064</v>
      </c>
    </row>
    <row r="945" spans="2:51" s="14" customFormat="1" ht="12">
      <c r="B945" s="148"/>
      <c r="C945" s="278"/>
      <c r="D945" s="273" t="s">
        <v>139</v>
      </c>
      <c r="E945" s="279" t="s">
        <v>3</v>
      </c>
      <c r="F945" s="280" t="s">
        <v>1057</v>
      </c>
      <c r="G945" s="278"/>
      <c r="H945" s="281">
        <v>28.127</v>
      </c>
      <c r="I945" s="258"/>
      <c r="J945" s="278"/>
      <c r="K945" s="278"/>
      <c r="L945" s="148"/>
      <c r="M945" s="150"/>
      <c r="N945" s="151"/>
      <c r="O945" s="151"/>
      <c r="P945" s="151"/>
      <c r="Q945" s="151"/>
      <c r="R945" s="151"/>
      <c r="S945" s="151"/>
      <c r="T945" s="152"/>
      <c r="AT945" s="149" t="s">
        <v>139</v>
      </c>
      <c r="AU945" s="149" t="s">
        <v>83</v>
      </c>
      <c r="AV945" s="14" t="s">
        <v>83</v>
      </c>
      <c r="AW945" s="14" t="s">
        <v>31</v>
      </c>
      <c r="AX945" s="14" t="s">
        <v>77</v>
      </c>
      <c r="AY945" s="149" t="s">
        <v>128</v>
      </c>
    </row>
    <row r="946" spans="1:65" s="2" customFormat="1" ht="16.5" customHeight="1">
      <c r="A946" s="30"/>
      <c r="B946" s="133"/>
      <c r="C946" s="286" t="s">
        <v>1065</v>
      </c>
      <c r="D946" s="286" t="s">
        <v>202</v>
      </c>
      <c r="E946" s="287" t="s">
        <v>1066</v>
      </c>
      <c r="F946" s="288" t="s">
        <v>1063</v>
      </c>
      <c r="G946" s="289" t="s">
        <v>177</v>
      </c>
      <c r="H946" s="290">
        <v>8.832</v>
      </c>
      <c r="I946" s="297"/>
      <c r="J946" s="295">
        <f>ROUND(I946*H946,2)</f>
        <v>0</v>
      </c>
      <c r="K946" s="288" t="s">
        <v>3</v>
      </c>
      <c r="L946" s="158"/>
      <c r="M946" s="159" t="s">
        <v>3</v>
      </c>
      <c r="N946" s="160" t="s">
        <v>44</v>
      </c>
      <c r="O946" s="137">
        <v>0</v>
      </c>
      <c r="P946" s="137">
        <f>O946*H946</f>
        <v>0</v>
      </c>
      <c r="Q946" s="137">
        <v>0</v>
      </c>
      <c r="R946" s="137">
        <f>Q946*H946</f>
        <v>0</v>
      </c>
      <c r="S946" s="137">
        <v>0</v>
      </c>
      <c r="T946" s="138">
        <f>S946*H946</f>
        <v>0</v>
      </c>
      <c r="U946" s="30"/>
      <c r="V946" s="30"/>
      <c r="W946" s="30"/>
      <c r="X946" s="30"/>
      <c r="Y946" s="30"/>
      <c r="Z946" s="30"/>
      <c r="AA946" s="30"/>
      <c r="AB946" s="30"/>
      <c r="AC946" s="30"/>
      <c r="AD946" s="30"/>
      <c r="AE946" s="30"/>
      <c r="AR946" s="139" t="s">
        <v>191</v>
      </c>
      <c r="AT946" s="139" t="s">
        <v>202</v>
      </c>
      <c r="AU946" s="139" t="s">
        <v>83</v>
      </c>
      <c r="AY946" s="18" t="s">
        <v>128</v>
      </c>
      <c r="BE946" s="140">
        <f>IF(N946="základní",J946,0)</f>
        <v>0</v>
      </c>
      <c r="BF946" s="140">
        <f>IF(N946="snížená",J946,0)</f>
        <v>0</v>
      </c>
      <c r="BG946" s="140">
        <f>IF(N946="zákl. přenesená",J946,0)</f>
        <v>0</v>
      </c>
      <c r="BH946" s="140">
        <f>IF(N946="sníž. přenesená",J946,0)</f>
        <v>0</v>
      </c>
      <c r="BI946" s="140">
        <f>IF(N946="nulová",J946,0)</f>
        <v>0</v>
      </c>
      <c r="BJ946" s="18" t="s">
        <v>135</v>
      </c>
      <c r="BK946" s="140">
        <f>ROUND(I946*H946,2)</f>
        <v>0</v>
      </c>
      <c r="BL946" s="18" t="s">
        <v>368</v>
      </c>
      <c r="BM946" s="139" t="s">
        <v>1067</v>
      </c>
    </row>
    <row r="947" spans="2:51" s="14" customFormat="1" ht="12">
      <c r="B947" s="148"/>
      <c r="C947" s="278"/>
      <c r="D947" s="273" t="s">
        <v>139</v>
      </c>
      <c r="E947" s="279" t="s">
        <v>3</v>
      </c>
      <c r="F947" s="280" t="s">
        <v>1058</v>
      </c>
      <c r="G947" s="278"/>
      <c r="H947" s="281">
        <v>8.832</v>
      </c>
      <c r="I947" s="258"/>
      <c r="J947" s="278"/>
      <c r="K947" s="278"/>
      <c r="L947" s="148"/>
      <c r="M947" s="150"/>
      <c r="N947" s="151"/>
      <c r="O947" s="151"/>
      <c r="P947" s="151"/>
      <c r="Q947" s="151"/>
      <c r="R947" s="151"/>
      <c r="S947" s="151"/>
      <c r="T947" s="152"/>
      <c r="AT947" s="149" t="s">
        <v>139</v>
      </c>
      <c r="AU947" s="149" t="s">
        <v>83</v>
      </c>
      <c r="AV947" s="14" t="s">
        <v>83</v>
      </c>
      <c r="AW947" s="14" t="s">
        <v>31</v>
      </c>
      <c r="AX947" s="14" t="s">
        <v>70</v>
      </c>
      <c r="AY947" s="149" t="s">
        <v>128</v>
      </c>
    </row>
    <row r="948" spans="2:51" s="15" customFormat="1" ht="12">
      <c r="B948" s="153"/>
      <c r="C948" s="282"/>
      <c r="D948" s="273" t="s">
        <v>139</v>
      </c>
      <c r="E948" s="283" t="s">
        <v>3</v>
      </c>
      <c r="F948" s="284" t="s">
        <v>143</v>
      </c>
      <c r="G948" s="282"/>
      <c r="H948" s="285">
        <v>8.832</v>
      </c>
      <c r="I948" s="259"/>
      <c r="J948" s="282"/>
      <c r="K948" s="282"/>
      <c r="L948" s="153"/>
      <c r="M948" s="155"/>
      <c r="N948" s="156"/>
      <c r="O948" s="156"/>
      <c r="P948" s="156"/>
      <c r="Q948" s="156"/>
      <c r="R948" s="156"/>
      <c r="S948" s="156"/>
      <c r="T948" s="157"/>
      <c r="AT948" s="154" t="s">
        <v>139</v>
      </c>
      <c r="AU948" s="154" t="s">
        <v>83</v>
      </c>
      <c r="AV948" s="15" t="s">
        <v>135</v>
      </c>
      <c r="AW948" s="15" t="s">
        <v>31</v>
      </c>
      <c r="AX948" s="15" t="s">
        <v>77</v>
      </c>
      <c r="AY948" s="154" t="s">
        <v>128</v>
      </c>
    </row>
    <row r="949" spans="1:65" s="2" customFormat="1" ht="16.5" customHeight="1">
      <c r="A949" s="30"/>
      <c r="B949" s="133"/>
      <c r="C949" s="286" t="s">
        <v>1068</v>
      </c>
      <c r="D949" s="286" t="s">
        <v>202</v>
      </c>
      <c r="E949" s="287" t="s">
        <v>1069</v>
      </c>
      <c r="F949" s="288" t="s">
        <v>1063</v>
      </c>
      <c r="G949" s="289" t="s">
        <v>177</v>
      </c>
      <c r="H949" s="290">
        <v>3.04</v>
      </c>
      <c r="I949" s="297"/>
      <c r="J949" s="295">
        <f>ROUND(I949*H949,2)</f>
        <v>0</v>
      </c>
      <c r="K949" s="288" t="s">
        <v>3</v>
      </c>
      <c r="L949" s="158"/>
      <c r="M949" s="159" t="s">
        <v>3</v>
      </c>
      <c r="N949" s="160" t="s">
        <v>44</v>
      </c>
      <c r="O949" s="137">
        <v>0</v>
      </c>
      <c r="P949" s="137">
        <f>O949*H949</f>
        <v>0</v>
      </c>
      <c r="Q949" s="137">
        <v>0</v>
      </c>
      <c r="R949" s="137">
        <f>Q949*H949</f>
        <v>0</v>
      </c>
      <c r="S949" s="137">
        <v>0</v>
      </c>
      <c r="T949" s="138">
        <f>S949*H949</f>
        <v>0</v>
      </c>
      <c r="U949" s="30"/>
      <c r="V949" s="30"/>
      <c r="W949" s="30"/>
      <c r="X949" s="30"/>
      <c r="Y949" s="30"/>
      <c r="Z949" s="30"/>
      <c r="AA949" s="30"/>
      <c r="AB949" s="30"/>
      <c r="AC949" s="30"/>
      <c r="AD949" s="30"/>
      <c r="AE949" s="30"/>
      <c r="AR949" s="139" t="s">
        <v>191</v>
      </c>
      <c r="AT949" s="139" t="s">
        <v>202</v>
      </c>
      <c r="AU949" s="139" t="s">
        <v>83</v>
      </c>
      <c r="AY949" s="18" t="s">
        <v>128</v>
      </c>
      <c r="BE949" s="140">
        <f>IF(N949="základní",J949,0)</f>
        <v>0</v>
      </c>
      <c r="BF949" s="140">
        <f>IF(N949="snížená",J949,0)</f>
        <v>0</v>
      </c>
      <c r="BG949" s="140">
        <f>IF(N949="zákl. přenesená",J949,0)</f>
        <v>0</v>
      </c>
      <c r="BH949" s="140">
        <f>IF(N949="sníž. přenesená",J949,0)</f>
        <v>0</v>
      </c>
      <c r="BI949" s="140">
        <f>IF(N949="nulová",J949,0)</f>
        <v>0</v>
      </c>
      <c r="BJ949" s="18" t="s">
        <v>135</v>
      </c>
      <c r="BK949" s="140">
        <f>ROUND(I949*H949,2)</f>
        <v>0</v>
      </c>
      <c r="BL949" s="18" t="s">
        <v>368</v>
      </c>
      <c r="BM949" s="139" t="s">
        <v>1070</v>
      </c>
    </row>
    <row r="950" spans="2:51" s="14" customFormat="1" ht="12">
      <c r="B950" s="148"/>
      <c r="C950" s="278"/>
      <c r="D950" s="273" t="s">
        <v>139</v>
      </c>
      <c r="E950" s="279" t="s">
        <v>3</v>
      </c>
      <c r="F950" s="280" t="s">
        <v>1059</v>
      </c>
      <c r="G950" s="278"/>
      <c r="H950" s="281">
        <v>3.04</v>
      </c>
      <c r="I950" s="258"/>
      <c r="J950" s="278"/>
      <c r="K950" s="278"/>
      <c r="L950" s="148"/>
      <c r="M950" s="150"/>
      <c r="N950" s="151"/>
      <c r="O950" s="151"/>
      <c r="P950" s="151"/>
      <c r="Q950" s="151"/>
      <c r="R950" s="151"/>
      <c r="S950" s="151"/>
      <c r="T950" s="152"/>
      <c r="AT950" s="149" t="s">
        <v>139</v>
      </c>
      <c r="AU950" s="149" t="s">
        <v>83</v>
      </c>
      <c r="AV950" s="14" t="s">
        <v>83</v>
      </c>
      <c r="AW950" s="14" t="s">
        <v>31</v>
      </c>
      <c r="AX950" s="14" t="s">
        <v>70</v>
      </c>
      <c r="AY950" s="149" t="s">
        <v>128</v>
      </c>
    </row>
    <row r="951" spans="2:51" s="15" customFormat="1" ht="12">
      <c r="B951" s="153"/>
      <c r="C951" s="282"/>
      <c r="D951" s="273" t="s">
        <v>139</v>
      </c>
      <c r="E951" s="283" t="s">
        <v>3</v>
      </c>
      <c r="F951" s="284" t="s">
        <v>143</v>
      </c>
      <c r="G951" s="282"/>
      <c r="H951" s="285">
        <v>3.04</v>
      </c>
      <c r="I951" s="259"/>
      <c r="J951" s="282"/>
      <c r="K951" s="282"/>
      <c r="L951" s="153"/>
      <c r="M951" s="155"/>
      <c r="N951" s="156"/>
      <c r="O951" s="156"/>
      <c r="P951" s="156"/>
      <c r="Q951" s="156"/>
      <c r="R951" s="156"/>
      <c r="S951" s="156"/>
      <c r="T951" s="157"/>
      <c r="AT951" s="154" t="s">
        <v>139</v>
      </c>
      <c r="AU951" s="154" t="s">
        <v>83</v>
      </c>
      <c r="AV951" s="15" t="s">
        <v>135</v>
      </c>
      <c r="AW951" s="15" t="s">
        <v>31</v>
      </c>
      <c r="AX951" s="15" t="s">
        <v>77</v>
      </c>
      <c r="AY951" s="154" t="s">
        <v>128</v>
      </c>
    </row>
    <row r="952" spans="1:65" s="2" customFormat="1" ht="16.5" customHeight="1">
      <c r="A952" s="30"/>
      <c r="B952" s="133"/>
      <c r="C952" s="286" t="s">
        <v>1071</v>
      </c>
      <c r="D952" s="286" t="s">
        <v>202</v>
      </c>
      <c r="E952" s="287" t="s">
        <v>1072</v>
      </c>
      <c r="F952" s="288" t="s">
        <v>1063</v>
      </c>
      <c r="G952" s="289" t="s">
        <v>177</v>
      </c>
      <c r="H952" s="290">
        <v>0.42</v>
      </c>
      <c r="I952" s="297"/>
      <c r="J952" s="295">
        <f>ROUND(I952*H952,2)</f>
        <v>0</v>
      </c>
      <c r="K952" s="288" t="s">
        <v>3</v>
      </c>
      <c r="L952" s="158"/>
      <c r="M952" s="159" t="s">
        <v>3</v>
      </c>
      <c r="N952" s="160" t="s">
        <v>44</v>
      </c>
      <c r="O952" s="137">
        <v>0</v>
      </c>
      <c r="P952" s="137">
        <f>O952*H952</f>
        <v>0</v>
      </c>
      <c r="Q952" s="137">
        <v>0</v>
      </c>
      <c r="R952" s="137">
        <f>Q952*H952</f>
        <v>0</v>
      </c>
      <c r="S952" s="137">
        <v>0</v>
      </c>
      <c r="T952" s="138">
        <f>S952*H952</f>
        <v>0</v>
      </c>
      <c r="U952" s="30"/>
      <c r="V952" s="30"/>
      <c r="W952" s="30"/>
      <c r="X952" s="30"/>
      <c r="Y952" s="30"/>
      <c r="Z952" s="30"/>
      <c r="AA952" s="30"/>
      <c r="AB952" s="30"/>
      <c r="AC952" s="30"/>
      <c r="AD952" s="30"/>
      <c r="AE952" s="30"/>
      <c r="AR952" s="139" t="s">
        <v>191</v>
      </c>
      <c r="AT952" s="139" t="s">
        <v>202</v>
      </c>
      <c r="AU952" s="139" t="s">
        <v>83</v>
      </c>
      <c r="AY952" s="18" t="s">
        <v>128</v>
      </c>
      <c r="BE952" s="140">
        <f>IF(N952="základní",J952,0)</f>
        <v>0</v>
      </c>
      <c r="BF952" s="140">
        <f>IF(N952="snížená",J952,0)</f>
        <v>0</v>
      </c>
      <c r="BG952" s="140">
        <f>IF(N952="zákl. přenesená",J952,0)</f>
        <v>0</v>
      </c>
      <c r="BH952" s="140">
        <f>IF(N952="sníž. přenesená",J952,0)</f>
        <v>0</v>
      </c>
      <c r="BI952" s="140">
        <f>IF(N952="nulová",J952,0)</f>
        <v>0</v>
      </c>
      <c r="BJ952" s="18" t="s">
        <v>135</v>
      </c>
      <c r="BK952" s="140">
        <f>ROUND(I952*H952,2)</f>
        <v>0</v>
      </c>
      <c r="BL952" s="18" t="s">
        <v>368</v>
      </c>
      <c r="BM952" s="139" t="s">
        <v>1073</v>
      </c>
    </row>
    <row r="953" spans="2:51" s="14" customFormat="1" ht="12">
      <c r="B953" s="148"/>
      <c r="C953" s="278"/>
      <c r="D953" s="273" t="s">
        <v>139</v>
      </c>
      <c r="E953" s="279" t="s">
        <v>3</v>
      </c>
      <c r="F953" s="280" t="s">
        <v>1060</v>
      </c>
      <c r="G953" s="278"/>
      <c r="H953" s="281">
        <v>0.42</v>
      </c>
      <c r="I953" s="258"/>
      <c r="J953" s="278"/>
      <c r="K953" s="278"/>
      <c r="L953" s="148"/>
      <c r="M953" s="150"/>
      <c r="N953" s="151"/>
      <c r="O953" s="151"/>
      <c r="P953" s="151"/>
      <c r="Q953" s="151"/>
      <c r="R953" s="151"/>
      <c r="S953" s="151"/>
      <c r="T953" s="152"/>
      <c r="AT953" s="149" t="s">
        <v>139</v>
      </c>
      <c r="AU953" s="149" t="s">
        <v>83</v>
      </c>
      <c r="AV953" s="14" t="s">
        <v>83</v>
      </c>
      <c r="AW953" s="14" t="s">
        <v>31</v>
      </c>
      <c r="AX953" s="14" t="s">
        <v>70</v>
      </c>
      <c r="AY953" s="149" t="s">
        <v>128</v>
      </c>
    </row>
    <row r="954" spans="2:51" s="15" customFormat="1" ht="12">
      <c r="B954" s="153"/>
      <c r="C954" s="282"/>
      <c r="D954" s="273" t="s">
        <v>139</v>
      </c>
      <c r="E954" s="283" t="s">
        <v>3</v>
      </c>
      <c r="F954" s="284" t="s">
        <v>143</v>
      </c>
      <c r="G954" s="282"/>
      <c r="H954" s="285">
        <v>0.42</v>
      </c>
      <c r="I954" s="259"/>
      <c r="J954" s="282"/>
      <c r="K954" s="282"/>
      <c r="L954" s="153"/>
      <c r="M954" s="155"/>
      <c r="N954" s="156"/>
      <c r="O954" s="156"/>
      <c r="P954" s="156"/>
      <c r="Q954" s="156"/>
      <c r="R954" s="156"/>
      <c r="S954" s="156"/>
      <c r="T954" s="157"/>
      <c r="AT954" s="154" t="s">
        <v>139</v>
      </c>
      <c r="AU954" s="154" t="s">
        <v>83</v>
      </c>
      <c r="AV954" s="15" t="s">
        <v>135</v>
      </c>
      <c r="AW954" s="15" t="s">
        <v>31</v>
      </c>
      <c r="AX954" s="15" t="s">
        <v>77</v>
      </c>
      <c r="AY954" s="154" t="s">
        <v>128</v>
      </c>
    </row>
    <row r="955" spans="1:65" s="2" customFormat="1" ht="16.5" customHeight="1">
      <c r="A955" s="30"/>
      <c r="B955" s="133"/>
      <c r="C955" s="268" t="s">
        <v>1074</v>
      </c>
      <c r="D955" s="268" t="s">
        <v>130</v>
      </c>
      <c r="E955" s="269" t="s">
        <v>1075</v>
      </c>
      <c r="F955" s="270" t="s">
        <v>1076</v>
      </c>
      <c r="G955" s="271" t="s">
        <v>177</v>
      </c>
      <c r="H955" s="272">
        <v>4.2</v>
      </c>
      <c r="I955" s="296"/>
      <c r="J955" s="294">
        <f>ROUND(I955*H955,2)</f>
        <v>0</v>
      </c>
      <c r="K955" s="270" t="s">
        <v>134</v>
      </c>
      <c r="L955" s="31"/>
      <c r="M955" s="135" t="s">
        <v>3</v>
      </c>
      <c r="N955" s="136" t="s">
        <v>44</v>
      </c>
      <c r="O955" s="137">
        <v>0.42</v>
      </c>
      <c r="P955" s="137">
        <f>O955*H955</f>
        <v>1.764</v>
      </c>
      <c r="Q955" s="137">
        <v>9E-05</v>
      </c>
      <c r="R955" s="137">
        <f>Q955*H955</f>
        <v>0.000378</v>
      </c>
      <c r="S955" s="137">
        <v>0</v>
      </c>
      <c r="T955" s="138">
        <f>S955*H955</f>
        <v>0</v>
      </c>
      <c r="U955" s="30"/>
      <c r="V955" s="30"/>
      <c r="W955" s="30"/>
      <c r="X955" s="30"/>
      <c r="Y955" s="30"/>
      <c r="Z955" s="30"/>
      <c r="AA955" s="30"/>
      <c r="AB955" s="30"/>
      <c r="AC955" s="30"/>
      <c r="AD955" s="30"/>
      <c r="AE955" s="30"/>
      <c r="AR955" s="139" t="s">
        <v>368</v>
      </c>
      <c r="AT955" s="139" t="s">
        <v>130</v>
      </c>
      <c r="AU955" s="139" t="s">
        <v>83</v>
      </c>
      <c r="AY955" s="18" t="s">
        <v>128</v>
      </c>
      <c r="BE955" s="140">
        <f>IF(N955="základní",J955,0)</f>
        <v>0</v>
      </c>
      <c r="BF955" s="140">
        <f>IF(N955="snížená",J955,0)</f>
        <v>0</v>
      </c>
      <c r="BG955" s="140">
        <f>IF(N955="zákl. přenesená",J955,0)</f>
        <v>0</v>
      </c>
      <c r="BH955" s="140">
        <f>IF(N955="sníž. přenesená",J955,0)</f>
        <v>0</v>
      </c>
      <c r="BI955" s="140">
        <f>IF(N955="nulová",J955,0)</f>
        <v>0</v>
      </c>
      <c r="BJ955" s="18" t="s">
        <v>135</v>
      </c>
      <c r="BK955" s="140">
        <f>ROUND(I955*H955,2)</f>
        <v>0</v>
      </c>
      <c r="BL955" s="18" t="s">
        <v>368</v>
      </c>
      <c r="BM955" s="139" t="s">
        <v>1077</v>
      </c>
    </row>
    <row r="956" spans="1:47" s="2" customFormat="1" ht="58.5">
      <c r="A956" s="30"/>
      <c r="B956" s="31"/>
      <c r="C956" s="263"/>
      <c r="D956" s="273" t="s">
        <v>137</v>
      </c>
      <c r="E956" s="263"/>
      <c r="F956" s="274" t="s">
        <v>1056</v>
      </c>
      <c r="G956" s="263"/>
      <c r="H956" s="263"/>
      <c r="I956" s="256"/>
      <c r="J956" s="263"/>
      <c r="K956" s="263"/>
      <c r="L956" s="31"/>
      <c r="M956" s="141"/>
      <c r="N956" s="142"/>
      <c r="O956" s="51"/>
      <c r="P956" s="51"/>
      <c r="Q956" s="51"/>
      <c r="R956" s="51"/>
      <c r="S956" s="51"/>
      <c r="T956" s="52"/>
      <c r="U956" s="30"/>
      <c r="V956" s="30"/>
      <c r="W956" s="30"/>
      <c r="X956" s="30"/>
      <c r="Y956" s="30"/>
      <c r="Z956" s="30"/>
      <c r="AA956" s="30"/>
      <c r="AB956" s="30"/>
      <c r="AC956" s="30"/>
      <c r="AD956" s="30"/>
      <c r="AE956" s="30"/>
      <c r="AT956" s="18" t="s">
        <v>137</v>
      </c>
      <c r="AU956" s="18" t="s">
        <v>83</v>
      </c>
    </row>
    <row r="957" spans="2:51" s="14" customFormat="1" ht="12">
      <c r="B957" s="148"/>
      <c r="C957" s="278"/>
      <c r="D957" s="273" t="s">
        <v>139</v>
      </c>
      <c r="E957" s="279" t="s">
        <v>3</v>
      </c>
      <c r="F957" s="280" t="s">
        <v>1078</v>
      </c>
      <c r="G957" s="278"/>
      <c r="H957" s="281">
        <v>4.2</v>
      </c>
      <c r="I957" s="258"/>
      <c r="J957" s="278"/>
      <c r="K957" s="278"/>
      <c r="L957" s="148"/>
      <c r="M957" s="150"/>
      <c r="N957" s="151"/>
      <c r="O957" s="151"/>
      <c r="P957" s="151"/>
      <c r="Q957" s="151"/>
      <c r="R957" s="151"/>
      <c r="S957" s="151"/>
      <c r="T957" s="152"/>
      <c r="AT957" s="149" t="s">
        <v>139</v>
      </c>
      <c r="AU957" s="149" t="s">
        <v>83</v>
      </c>
      <c r="AV957" s="14" t="s">
        <v>83</v>
      </c>
      <c r="AW957" s="14" t="s">
        <v>31</v>
      </c>
      <c r="AX957" s="14" t="s">
        <v>77</v>
      </c>
      <c r="AY957" s="149" t="s">
        <v>128</v>
      </c>
    </row>
    <row r="958" spans="1:65" s="2" customFormat="1" ht="16.5" customHeight="1">
      <c r="A958" s="30"/>
      <c r="B958" s="133"/>
      <c r="C958" s="286" t="s">
        <v>1079</v>
      </c>
      <c r="D958" s="286" t="s">
        <v>202</v>
      </c>
      <c r="E958" s="287" t="s">
        <v>1080</v>
      </c>
      <c r="F958" s="288" t="s">
        <v>1081</v>
      </c>
      <c r="G958" s="289" t="s">
        <v>177</v>
      </c>
      <c r="H958" s="290">
        <v>4.2</v>
      </c>
      <c r="I958" s="297"/>
      <c r="J958" s="295">
        <f>ROUND(I958*H958,2)</f>
        <v>0</v>
      </c>
      <c r="K958" s="288" t="s">
        <v>3</v>
      </c>
      <c r="L958" s="158"/>
      <c r="M958" s="159" t="s">
        <v>3</v>
      </c>
      <c r="N958" s="160" t="s">
        <v>44</v>
      </c>
      <c r="O958" s="137">
        <v>0</v>
      </c>
      <c r="P958" s="137">
        <f>O958*H958</f>
        <v>0</v>
      </c>
      <c r="Q958" s="137">
        <v>0</v>
      </c>
      <c r="R958" s="137">
        <f>Q958*H958</f>
        <v>0</v>
      </c>
      <c r="S958" s="137">
        <v>0</v>
      </c>
      <c r="T958" s="138">
        <f>S958*H958</f>
        <v>0</v>
      </c>
      <c r="U958" s="30"/>
      <c r="V958" s="30"/>
      <c r="W958" s="30"/>
      <c r="X958" s="30"/>
      <c r="Y958" s="30"/>
      <c r="Z958" s="30"/>
      <c r="AA958" s="30"/>
      <c r="AB958" s="30"/>
      <c r="AC958" s="30"/>
      <c r="AD958" s="30"/>
      <c r="AE958" s="30"/>
      <c r="AR958" s="139" t="s">
        <v>191</v>
      </c>
      <c r="AT958" s="139" t="s">
        <v>202</v>
      </c>
      <c r="AU958" s="139" t="s">
        <v>83</v>
      </c>
      <c r="AY958" s="18" t="s">
        <v>128</v>
      </c>
      <c r="BE958" s="140">
        <f>IF(N958="základní",J958,0)</f>
        <v>0</v>
      </c>
      <c r="BF958" s="140">
        <f>IF(N958="snížená",J958,0)</f>
        <v>0</v>
      </c>
      <c r="BG958" s="140">
        <f>IF(N958="zákl. přenesená",J958,0)</f>
        <v>0</v>
      </c>
      <c r="BH958" s="140">
        <f>IF(N958="sníž. přenesená",J958,0)</f>
        <v>0</v>
      </c>
      <c r="BI958" s="140">
        <f>IF(N958="nulová",J958,0)</f>
        <v>0</v>
      </c>
      <c r="BJ958" s="18" t="s">
        <v>135</v>
      </c>
      <c r="BK958" s="140">
        <f>ROUND(I958*H958,2)</f>
        <v>0</v>
      </c>
      <c r="BL958" s="18" t="s">
        <v>368</v>
      </c>
      <c r="BM958" s="139" t="s">
        <v>1082</v>
      </c>
    </row>
    <row r="959" spans="2:51" s="14" customFormat="1" ht="12">
      <c r="B959" s="148"/>
      <c r="C959" s="278"/>
      <c r="D959" s="273" t="s">
        <v>139</v>
      </c>
      <c r="E959" s="279" t="s">
        <v>3</v>
      </c>
      <c r="F959" s="280" t="s">
        <v>1078</v>
      </c>
      <c r="G959" s="278"/>
      <c r="H959" s="281">
        <v>4.2</v>
      </c>
      <c r="I959" s="258"/>
      <c r="J959" s="278"/>
      <c r="K959" s="278"/>
      <c r="L959" s="148"/>
      <c r="M959" s="150"/>
      <c r="N959" s="151"/>
      <c r="O959" s="151"/>
      <c r="P959" s="151"/>
      <c r="Q959" s="151"/>
      <c r="R959" s="151"/>
      <c r="S959" s="151"/>
      <c r="T959" s="152"/>
      <c r="AT959" s="149" t="s">
        <v>139</v>
      </c>
      <c r="AU959" s="149" t="s">
        <v>83</v>
      </c>
      <c r="AV959" s="14" t="s">
        <v>83</v>
      </c>
      <c r="AW959" s="14" t="s">
        <v>31</v>
      </c>
      <c r="AX959" s="14" t="s">
        <v>77</v>
      </c>
      <c r="AY959" s="149" t="s">
        <v>128</v>
      </c>
    </row>
    <row r="960" spans="1:65" s="2" customFormat="1" ht="16.5" customHeight="1">
      <c r="A960" s="30"/>
      <c r="B960" s="133"/>
      <c r="C960" s="268" t="s">
        <v>1083</v>
      </c>
      <c r="D960" s="268" t="s">
        <v>130</v>
      </c>
      <c r="E960" s="269" t="s">
        <v>1084</v>
      </c>
      <c r="F960" s="270" t="s">
        <v>1085</v>
      </c>
      <c r="G960" s="271" t="s">
        <v>815</v>
      </c>
      <c r="H960" s="272">
        <v>16</v>
      </c>
      <c r="I960" s="296"/>
      <c r="J960" s="294">
        <f>ROUND(I960*H960,2)</f>
        <v>0</v>
      </c>
      <c r="K960" s="270" t="s">
        <v>134</v>
      </c>
      <c r="L960" s="31"/>
      <c r="M960" s="135" t="s">
        <v>3</v>
      </c>
      <c r="N960" s="136" t="s">
        <v>44</v>
      </c>
      <c r="O960" s="137">
        <v>0.266</v>
      </c>
      <c r="P960" s="137">
        <f>O960*H960</f>
        <v>4.256</v>
      </c>
      <c r="Q960" s="137">
        <v>7E-05</v>
      </c>
      <c r="R960" s="137">
        <f>Q960*H960</f>
        <v>0.00112</v>
      </c>
      <c r="S960" s="137">
        <v>0</v>
      </c>
      <c r="T960" s="138">
        <f>S960*H960</f>
        <v>0</v>
      </c>
      <c r="U960" s="30"/>
      <c r="V960" s="30"/>
      <c r="W960" s="30"/>
      <c r="X960" s="30"/>
      <c r="Y960" s="30"/>
      <c r="Z960" s="30"/>
      <c r="AA960" s="30"/>
      <c r="AB960" s="30"/>
      <c r="AC960" s="30"/>
      <c r="AD960" s="30"/>
      <c r="AE960" s="30"/>
      <c r="AR960" s="139" t="s">
        <v>368</v>
      </c>
      <c r="AT960" s="139" t="s">
        <v>130</v>
      </c>
      <c r="AU960" s="139" t="s">
        <v>83</v>
      </c>
      <c r="AY960" s="18" t="s">
        <v>128</v>
      </c>
      <c r="BE960" s="140">
        <f>IF(N960="základní",J960,0)</f>
        <v>0</v>
      </c>
      <c r="BF960" s="140">
        <f>IF(N960="snížená",J960,0)</f>
        <v>0</v>
      </c>
      <c r="BG960" s="140">
        <f>IF(N960="zákl. přenesená",J960,0)</f>
        <v>0</v>
      </c>
      <c r="BH960" s="140">
        <f>IF(N960="sníž. přenesená",J960,0)</f>
        <v>0</v>
      </c>
      <c r="BI960" s="140">
        <f>IF(N960="nulová",J960,0)</f>
        <v>0</v>
      </c>
      <c r="BJ960" s="18" t="s">
        <v>135</v>
      </c>
      <c r="BK960" s="140">
        <f>ROUND(I960*H960,2)</f>
        <v>0</v>
      </c>
      <c r="BL960" s="18" t="s">
        <v>368</v>
      </c>
      <c r="BM960" s="139" t="s">
        <v>1086</v>
      </c>
    </row>
    <row r="961" spans="1:47" s="2" customFormat="1" ht="29.25">
      <c r="A961" s="30"/>
      <c r="B961" s="31"/>
      <c r="C961" s="263"/>
      <c r="D961" s="273" t="s">
        <v>137</v>
      </c>
      <c r="E961" s="263"/>
      <c r="F961" s="274" t="s">
        <v>1087</v>
      </c>
      <c r="G961" s="263"/>
      <c r="H961" s="263"/>
      <c r="I961" s="256"/>
      <c r="J961" s="263"/>
      <c r="K961" s="263"/>
      <c r="L961" s="31"/>
      <c r="M961" s="141"/>
      <c r="N961" s="142"/>
      <c r="O961" s="51"/>
      <c r="P961" s="51"/>
      <c r="Q961" s="51"/>
      <c r="R961" s="51"/>
      <c r="S961" s="51"/>
      <c r="T961" s="52"/>
      <c r="U961" s="30"/>
      <c r="V961" s="30"/>
      <c r="W961" s="30"/>
      <c r="X961" s="30"/>
      <c r="Y961" s="30"/>
      <c r="Z961" s="30"/>
      <c r="AA961" s="30"/>
      <c r="AB961" s="30"/>
      <c r="AC961" s="30"/>
      <c r="AD961" s="30"/>
      <c r="AE961" s="30"/>
      <c r="AT961" s="18" t="s">
        <v>137</v>
      </c>
      <c r="AU961" s="18" t="s">
        <v>83</v>
      </c>
    </row>
    <row r="962" spans="2:51" s="14" customFormat="1" ht="12">
      <c r="B962" s="148"/>
      <c r="C962" s="278"/>
      <c r="D962" s="273" t="s">
        <v>139</v>
      </c>
      <c r="E962" s="279" t="s">
        <v>3</v>
      </c>
      <c r="F962" s="280" t="s">
        <v>1088</v>
      </c>
      <c r="G962" s="278"/>
      <c r="H962" s="281">
        <v>16</v>
      </c>
      <c r="I962" s="258"/>
      <c r="J962" s="278"/>
      <c r="K962" s="278"/>
      <c r="L962" s="148"/>
      <c r="M962" s="150"/>
      <c r="N962" s="151"/>
      <c r="O962" s="151"/>
      <c r="P962" s="151"/>
      <c r="Q962" s="151"/>
      <c r="R962" s="151"/>
      <c r="S962" s="151"/>
      <c r="T962" s="152"/>
      <c r="AT962" s="149" t="s">
        <v>139</v>
      </c>
      <c r="AU962" s="149" t="s">
        <v>83</v>
      </c>
      <c r="AV962" s="14" t="s">
        <v>83</v>
      </c>
      <c r="AW962" s="14" t="s">
        <v>31</v>
      </c>
      <c r="AX962" s="14" t="s">
        <v>77</v>
      </c>
      <c r="AY962" s="149" t="s">
        <v>128</v>
      </c>
    </row>
    <row r="963" spans="1:65" s="2" customFormat="1" ht="16.5" customHeight="1">
      <c r="A963" s="30"/>
      <c r="B963" s="133"/>
      <c r="C963" s="286" t="s">
        <v>1089</v>
      </c>
      <c r="D963" s="286" t="s">
        <v>202</v>
      </c>
      <c r="E963" s="287" t="s">
        <v>1090</v>
      </c>
      <c r="F963" s="288" t="s">
        <v>1091</v>
      </c>
      <c r="G963" s="289" t="s">
        <v>1092</v>
      </c>
      <c r="H963" s="290">
        <v>4</v>
      </c>
      <c r="I963" s="297"/>
      <c r="J963" s="295">
        <f>ROUND(I963*H963,2)</f>
        <v>0</v>
      </c>
      <c r="K963" s="288" t="s">
        <v>3</v>
      </c>
      <c r="L963" s="158"/>
      <c r="M963" s="159" t="s">
        <v>3</v>
      </c>
      <c r="N963" s="160" t="s">
        <v>44</v>
      </c>
      <c r="O963" s="137">
        <v>0</v>
      </c>
      <c r="P963" s="137">
        <f>O963*H963</f>
        <v>0</v>
      </c>
      <c r="Q963" s="137">
        <v>0</v>
      </c>
      <c r="R963" s="137">
        <f>Q963*H963</f>
        <v>0</v>
      </c>
      <c r="S963" s="137">
        <v>0</v>
      </c>
      <c r="T963" s="138">
        <f>S963*H963</f>
        <v>0</v>
      </c>
      <c r="U963" s="30"/>
      <c r="V963" s="30"/>
      <c r="W963" s="30"/>
      <c r="X963" s="30"/>
      <c r="Y963" s="30"/>
      <c r="Z963" s="30"/>
      <c r="AA963" s="30"/>
      <c r="AB963" s="30"/>
      <c r="AC963" s="30"/>
      <c r="AD963" s="30"/>
      <c r="AE963" s="30"/>
      <c r="AR963" s="139" t="s">
        <v>191</v>
      </c>
      <c r="AT963" s="139" t="s">
        <v>202</v>
      </c>
      <c r="AU963" s="139" t="s">
        <v>83</v>
      </c>
      <c r="AY963" s="18" t="s">
        <v>128</v>
      </c>
      <c r="BE963" s="140">
        <f>IF(N963="základní",J963,0)</f>
        <v>0</v>
      </c>
      <c r="BF963" s="140">
        <f>IF(N963="snížená",J963,0)</f>
        <v>0</v>
      </c>
      <c r="BG963" s="140">
        <f>IF(N963="zákl. přenesená",J963,0)</f>
        <v>0</v>
      </c>
      <c r="BH963" s="140">
        <f>IF(N963="sníž. přenesená",J963,0)</f>
        <v>0</v>
      </c>
      <c r="BI963" s="140">
        <f>IF(N963="nulová",J963,0)</f>
        <v>0</v>
      </c>
      <c r="BJ963" s="18" t="s">
        <v>135</v>
      </c>
      <c r="BK963" s="140">
        <f>ROUND(I963*H963,2)</f>
        <v>0</v>
      </c>
      <c r="BL963" s="18" t="s">
        <v>368</v>
      </c>
      <c r="BM963" s="139" t="s">
        <v>1093</v>
      </c>
    </row>
    <row r="964" spans="1:65" s="2" customFormat="1" ht="16.5" customHeight="1">
      <c r="A964" s="30"/>
      <c r="B964" s="133"/>
      <c r="C964" s="268" t="s">
        <v>1094</v>
      </c>
      <c r="D964" s="268" t="s">
        <v>130</v>
      </c>
      <c r="E964" s="269" t="s">
        <v>1095</v>
      </c>
      <c r="F964" s="270" t="s">
        <v>1096</v>
      </c>
      <c r="G964" s="271" t="s">
        <v>815</v>
      </c>
      <c r="H964" s="272">
        <v>362.998</v>
      </c>
      <c r="I964" s="296"/>
      <c r="J964" s="294">
        <f>ROUND(I964*H964,2)</f>
        <v>0</v>
      </c>
      <c r="K964" s="270" t="s">
        <v>134</v>
      </c>
      <c r="L964" s="31"/>
      <c r="M964" s="135" t="s">
        <v>3</v>
      </c>
      <c r="N964" s="136" t="s">
        <v>44</v>
      </c>
      <c r="O964" s="137">
        <v>0.11</v>
      </c>
      <c r="P964" s="137">
        <f>O964*H964</f>
        <v>39.92978</v>
      </c>
      <c r="Q964" s="137">
        <v>0</v>
      </c>
      <c r="R964" s="137">
        <f>Q964*H964</f>
        <v>0</v>
      </c>
      <c r="S964" s="137">
        <v>0.001</v>
      </c>
      <c r="T964" s="138">
        <f>S964*H964</f>
        <v>0.362998</v>
      </c>
      <c r="U964" s="30"/>
      <c r="V964" s="30"/>
      <c r="W964" s="30"/>
      <c r="X964" s="30"/>
      <c r="Y964" s="30"/>
      <c r="Z964" s="30"/>
      <c r="AA964" s="30"/>
      <c r="AB964" s="30"/>
      <c r="AC964" s="30"/>
      <c r="AD964" s="30"/>
      <c r="AE964" s="30"/>
      <c r="AR964" s="139" t="s">
        <v>368</v>
      </c>
      <c r="AT964" s="139" t="s">
        <v>130</v>
      </c>
      <c r="AU964" s="139" t="s">
        <v>83</v>
      </c>
      <c r="AY964" s="18" t="s">
        <v>128</v>
      </c>
      <c r="BE964" s="140">
        <f>IF(N964="základní",J964,0)</f>
        <v>0</v>
      </c>
      <c r="BF964" s="140">
        <f>IF(N964="snížená",J964,0)</f>
        <v>0</v>
      </c>
      <c r="BG964" s="140">
        <f>IF(N964="zákl. přenesená",J964,0)</f>
        <v>0</v>
      </c>
      <c r="BH964" s="140">
        <f>IF(N964="sníž. přenesená",J964,0)</f>
        <v>0</v>
      </c>
      <c r="BI964" s="140">
        <f>IF(N964="nulová",J964,0)</f>
        <v>0</v>
      </c>
      <c r="BJ964" s="18" t="s">
        <v>135</v>
      </c>
      <c r="BK964" s="140">
        <f>ROUND(I964*H964,2)</f>
        <v>0</v>
      </c>
      <c r="BL964" s="18" t="s">
        <v>368</v>
      </c>
      <c r="BM964" s="139" t="s">
        <v>1097</v>
      </c>
    </row>
    <row r="965" spans="1:47" s="2" customFormat="1" ht="48.75">
      <c r="A965" s="30"/>
      <c r="B965" s="31"/>
      <c r="C965" s="263"/>
      <c r="D965" s="273" t="s">
        <v>137</v>
      </c>
      <c r="E965" s="263"/>
      <c r="F965" s="274" t="s">
        <v>1098</v>
      </c>
      <c r="G965" s="263"/>
      <c r="H965" s="263"/>
      <c r="I965" s="256"/>
      <c r="J965" s="263"/>
      <c r="K965" s="263"/>
      <c r="L965" s="31"/>
      <c r="M965" s="141"/>
      <c r="N965" s="142"/>
      <c r="O965" s="51"/>
      <c r="P965" s="51"/>
      <c r="Q965" s="51"/>
      <c r="R965" s="51"/>
      <c r="S965" s="51"/>
      <c r="T965" s="52"/>
      <c r="U965" s="30"/>
      <c r="V965" s="30"/>
      <c r="W965" s="30"/>
      <c r="X965" s="30"/>
      <c r="Y965" s="30"/>
      <c r="Z965" s="30"/>
      <c r="AA965" s="30"/>
      <c r="AB965" s="30"/>
      <c r="AC965" s="30"/>
      <c r="AD965" s="30"/>
      <c r="AE965" s="30"/>
      <c r="AT965" s="18" t="s">
        <v>137</v>
      </c>
      <c r="AU965" s="18" t="s">
        <v>83</v>
      </c>
    </row>
    <row r="966" spans="2:51" s="14" customFormat="1" ht="12">
      <c r="B966" s="148"/>
      <c r="C966" s="278"/>
      <c r="D966" s="273" t="s">
        <v>139</v>
      </c>
      <c r="E966" s="279" t="s">
        <v>3</v>
      </c>
      <c r="F966" s="280" t="s">
        <v>1099</v>
      </c>
      <c r="G966" s="278"/>
      <c r="H966" s="281">
        <v>33.6</v>
      </c>
      <c r="I966" s="258"/>
      <c r="J966" s="278"/>
      <c r="K966" s="278"/>
      <c r="L966" s="148"/>
      <c r="M966" s="150"/>
      <c r="N966" s="151"/>
      <c r="O966" s="151"/>
      <c r="P966" s="151"/>
      <c r="Q966" s="151"/>
      <c r="R966" s="151"/>
      <c r="S966" s="151"/>
      <c r="T966" s="152"/>
      <c r="AT966" s="149" t="s">
        <v>139</v>
      </c>
      <c r="AU966" s="149" t="s">
        <v>83</v>
      </c>
      <c r="AV966" s="14" t="s">
        <v>83</v>
      </c>
      <c r="AW966" s="14" t="s">
        <v>31</v>
      </c>
      <c r="AX966" s="14" t="s">
        <v>70</v>
      </c>
      <c r="AY966" s="149" t="s">
        <v>128</v>
      </c>
    </row>
    <row r="967" spans="2:51" s="14" customFormat="1" ht="12">
      <c r="B967" s="148"/>
      <c r="C967" s="278"/>
      <c r="D967" s="273" t="s">
        <v>139</v>
      </c>
      <c r="E967" s="279" t="s">
        <v>3</v>
      </c>
      <c r="F967" s="280" t="s">
        <v>1100</v>
      </c>
      <c r="G967" s="278"/>
      <c r="H967" s="281">
        <v>260.304</v>
      </c>
      <c r="I967" s="258"/>
      <c r="J967" s="278"/>
      <c r="K967" s="278"/>
      <c r="L967" s="148"/>
      <c r="M967" s="150"/>
      <c r="N967" s="151"/>
      <c r="O967" s="151"/>
      <c r="P967" s="151"/>
      <c r="Q967" s="151"/>
      <c r="R967" s="151"/>
      <c r="S967" s="151"/>
      <c r="T967" s="152"/>
      <c r="AT967" s="149" t="s">
        <v>139</v>
      </c>
      <c r="AU967" s="149" t="s">
        <v>83</v>
      </c>
      <c r="AV967" s="14" t="s">
        <v>83</v>
      </c>
      <c r="AW967" s="14" t="s">
        <v>31</v>
      </c>
      <c r="AX967" s="14" t="s">
        <v>70</v>
      </c>
      <c r="AY967" s="149" t="s">
        <v>128</v>
      </c>
    </row>
    <row r="968" spans="2:51" s="14" customFormat="1" ht="12">
      <c r="B968" s="148"/>
      <c r="C968" s="278"/>
      <c r="D968" s="273" t="s">
        <v>139</v>
      </c>
      <c r="E968" s="279" t="s">
        <v>3</v>
      </c>
      <c r="F968" s="280" t="s">
        <v>1101</v>
      </c>
      <c r="G968" s="278"/>
      <c r="H968" s="281">
        <v>51.072</v>
      </c>
      <c r="I968" s="258"/>
      <c r="J968" s="278"/>
      <c r="K968" s="278"/>
      <c r="L968" s="148"/>
      <c r="M968" s="150"/>
      <c r="N968" s="151"/>
      <c r="O968" s="151"/>
      <c r="P968" s="151"/>
      <c r="Q968" s="151"/>
      <c r="R968" s="151"/>
      <c r="S968" s="151"/>
      <c r="T968" s="152"/>
      <c r="AT968" s="149" t="s">
        <v>139</v>
      </c>
      <c r="AU968" s="149" t="s">
        <v>83</v>
      </c>
      <c r="AV968" s="14" t="s">
        <v>83</v>
      </c>
      <c r="AW968" s="14" t="s">
        <v>31</v>
      </c>
      <c r="AX968" s="14" t="s">
        <v>70</v>
      </c>
      <c r="AY968" s="149" t="s">
        <v>128</v>
      </c>
    </row>
    <row r="969" spans="2:51" s="14" customFormat="1" ht="12">
      <c r="B969" s="148"/>
      <c r="C969" s="278"/>
      <c r="D969" s="273" t="s">
        <v>139</v>
      </c>
      <c r="E969" s="279" t="s">
        <v>3</v>
      </c>
      <c r="F969" s="280" t="s">
        <v>1102</v>
      </c>
      <c r="G969" s="278"/>
      <c r="H969" s="281">
        <v>3.552</v>
      </c>
      <c r="I969" s="258"/>
      <c r="J969" s="278"/>
      <c r="K969" s="278"/>
      <c r="L969" s="148"/>
      <c r="M969" s="150"/>
      <c r="N969" s="151"/>
      <c r="O969" s="151"/>
      <c r="P969" s="151"/>
      <c r="Q969" s="151"/>
      <c r="R969" s="151"/>
      <c r="S969" s="151"/>
      <c r="T969" s="152"/>
      <c r="AT969" s="149" t="s">
        <v>139</v>
      </c>
      <c r="AU969" s="149" t="s">
        <v>83</v>
      </c>
      <c r="AV969" s="14" t="s">
        <v>83</v>
      </c>
      <c r="AW969" s="14" t="s">
        <v>31</v>
      </c>
      <c r="AX969" s="14" t="s">
        <v>70</v>
      </c>
      <c r="AY969" s="149" t="s">
        <v>128</v>
      </c>
    </row>
    <row r="970" spans="2:51" s="14" customFormat="1" ht="12">
      <c r="B970" s="148"/>
      <c r="C970" s="278"/>
      <c r="D970" s="273" t="s">
        <v>139</v>
      </c>
      <c r="E970" s="279" t="s">
        <v>3</v>
      </c>
      <c r="F970" s="280" t="s">
        <v>1103</v>
      </c>
      <c r="G970" s="278"/>
      <c r="H970" s="281">
        <v>14.47</v>
      </c>
      <c r="I970" s="258"/>
      <c r="J970" s="278"/>
      <c r="K970" s="278"/>
      <c r="L970" s="148"/>
      <c r="M970" s="150"/>
      <c r="N970" s="151"/>
      <c r="O970" s="151"/>
      <c r="P970" s="151"/>
      <c r="Q970" s="151"/>
      <c r="R970" s="151"/>
      <c r="S970" s="151"/>
      <c r="T970" s="152"/>
      <c r="AT970" s="149" t="s">
        <v>139</v>
      </c>
      <c r="AU970" s="149" t="s">
        <v>83</v>
      </c>
      <c r="AV970" s="14" t="s">
        <v>83</v>
      </c>
      <c r="AW970" s="14" t="s">
        <v>31</v>
      </c>
      <c r="AX970" s="14" t="s">
        <v>70</v>
      </c>
      <c r="AY970" s="149" t="s">
        <v>128</v>
      </c>
    </row>
    <row r="971" spans="2:51" s="15" customFormat="1" ht="12">
      <c r="B971" s="153"/>
      <c r="C971" s="282"/>
      <c r="D971" s="273" t="s">
        <v>139</v>
      </c>
      <c r="E971" s="283" t="s">
        <v>3</v>
      </c>
      <c r="F971" s="284" t="s">
        <v>143</v>
      </c>
      <c r="G971" s="282"/>
      <c r="H971" s="285">
        <v>362.99800000000005</v>
      </c>
      <c r="I971" s="259"/>
      <c r="J971" s="282"/>
      <c r="K971" s="282"/>
      <c r="L971" s="153"/>
      <c r="M971" s="155"/>
      <c r="N971" s="156"/>
      <c r="O971" s="156"/>
      <c r="P971" s="156"/>
      <c r="Q971" s="156"/>
      <c r="R971" s="156"/>
      <c r="S971" s="156"/>
      <c r="T971" s="157"/>
      <c r="AT971" s="154" t="s">
        <v>139</v>
      </c>
      <c r="AU971" s="154" t="s">
        <v>83</v>
      </c>
      <c r="AV971" s="15" t="s">
        <v>135</v>
      </c>
      <c r="AW971" s="15" t="s">
        <v>31</v>
      </c>
      <c r="AX971" s="15" t="s">
        <v>77</v>
      </c>
      <c r="AY971" s="154" t="s">
        <v>128</v>
      </c>
    </row>
    <row r="972" spans="1:65" s="2" customFormat="1" ht="21.75" customHeight="1">
      <c r="A972" s="30"/>
      <c r="B972" s="133"/>
      <c r="C972" s="268" t="s">
        <v>1104</v>
      </c>
      <c r="D972" s="268" t="s">
        <v>130</v>
      </c>
      <c r="E972" s="269" t="s">
        <v>1105</v>
      </c>
      <c r="F972" s="270" t="s">
        <v>1106</v>
      </c>
      <c r="G972" s="271" t="s">
        <v>869</v>
      </c>
      <c r="H972" s="272">
        <v>908.906</v>
      </c>
      <c r="I972" s="296"/>
      <c r="J972" s="294">
        <f>ROUND(I972*H972,2)</f>
        <v>0</v>
      </c>
      <c r="K972" s="270" t="s">
        <v>134</v>
      </c>
      <c r="L972" s="31"/>
      <c r="M972" s="135" t="s">
        <v>3</v>
      </c>
      <c r="N972" s="136" t="s">
        <v>44</v>
      </c>
      <c r="O972" s="137">
        <v>0</v>
      </c>
      <c r="P972" s="137">
        <f>O972*H972</f>
        <v>0</v>
      </c>
      <c r="Q972" s="137">
        <v>0</v>
      </c>
      <c r="R972" s="137">
        <f>Q972*H972</f>
        <v>0</v>
      </c>
      <c r="S972" s="137">
        <v>0</v>
      </c>
      <c r="T972" s="138">
        <f>S972*H972</f>
        <v>0</v>
      </c>
      <c r="U972" s="30"/>
      <c r="V972" s="30"/>
      <c r="W972" s="30"/>
      <c r="X972" s="30"/>
      <c r="Y972" s="30"/>
      <c r="Z972" s="30"/>
      <c r="AA972" s="30"/>
      <c r="AB972" s="30"/>
      <c r="AC972" s="30"/>
      <c r="AD972" s="30"/>
      <c r="AE972" s="30"/>
      <c r="AR972" s="139" t="s">
        <v>368</v>
      </c>
      <c r="AT972" s="139" t="s">
        <v>130</v>
      </c>
      <c r="AU972" s="139" t="s">
        <v>83</v>
      </c>
      <c r="AY972" s="18" t="s">
        <v>128</v>
      </c>
      <c r="BE972" s="140">
        <f>IF(N972="základní",J972,0)</f>
        <v>0</v>
      </c>
      <c r="BF972" s="140">
        <f>IF(N972="snížená",J972,0)</f>
        <v>0</v>
      </c>
      <c r="BG972" s="140">
        <f>IF(N972="zákl. přenesená",J972,0)</f>
        <v>0</v>
      </c>
      <c r="BH972" s="140">
        <f>IF(N972="sníž. přenesená",J972,0)</f>
        <v>0</v>
      </c>
      <c r="BI972" s="140">
        <f>IF(N972="nulová",J972,0)</f>
        <v>0</v>
      </c>
      <c r="BJ972" s="18" t="s">
        <v>135</v>
      </c>
      <c r="BK972" s="140">
        <f>ROUND(I972*H972,2)</f>
        <v>0</v>
      </c>
      <c r="BL972" s="18" t="s">
        <v>368</v>
      </c>
      <c r="BM972" s="139" t="s">
        <v>1107</v>
      </c>
    </row>
    <row r="973" spans="1:47" s="2" customFormat="1" ht="78">
      <c r="A973" s="30"/>
      <c r="B973" s="31"/>
      <c r="C973" s="263"/>
      <c r="D973" s="273" t="s">
        <v>137</v>
      </c>
      <c r="E973" s="263"/>
      <c r="F973" s="274" t="s">
        <v>1108</v>
      </c>
      <c r="G973" s="263"/>
      <c r="H973" s="263"/>
      <c r="I973" s="256"/>
      <c r="J973" s="263"/>
      <c r="K973" s="263"/>
      <c r="L973" s="31"/>
      <c r="M973" s="161"/>
      <c r="N973" s="162"/>
      <c r="O973" s="163"/>
      <c r="P973" s="163"/>
      <c r="Q973" s="163"/>
      <c r="R973" s="163"/>
      <c r="S973" s="163"/>
      <c r="T973" s="164"/>
      <c r="U973" s="30"/>
      <c r="V973" s="30"/>
      <c r="W973" s="30"/>
      <c r="X973" s="30"/>
      <c r="Y973" s="30"/>
      <c r="Z973" s="30"/>
      <c r="AA973" s="30"/>
      <c r="AB973" s="30"/>
      <c r="AC973" s="30"/>
      <c r="AD973" s="30"/>
      <c r="AE973" s="30"/>
      <c r="AT973" s="18" t="s">
        <v>137</v>
      </c>
      <c r="AU973" s="18" t="s">
        <v>83</v>
      </c>
    </row>
    <row r="974" spans="1:31" s="2" customFormat="1" ht="6.95" customHeight="1">
      <c r="A974" s="30"/>
      <c r="B974" s="40"/>
      <c r="C974" s="41"/>
      <c r="D974" s="41"/>
      <c r="E974" s="41"/>
      <c r="F974" s="41"/>
      <c r="G974" s="41"/>
      <c r="H974" s="41"/>
      <c r="I974" s="261"/>
      <c r="J974" s="41"/>
      <c r="K974" s="41"/>
      <c r="L974" s="31"/>
      <c r="M974" s="30"/>
      <c r="O974" s="30"/>
      <c r="P974" s="30"/>
      <c r="Q974" s="30"/>
      <c r="R974" s="30"/>
      <c r="S974" s="30"/>
      <c r="T974" s="30"/>
      <c r="U974" s="30"/>
      <c r="V974" s="30"/>
      <c r="W974" s="30"/>
      <c r="X974" s="30"/>
      <c r="Y974" s="30"/>
      <c r="Z974" s="30"/>
      <c r="AA974" s="30"/>
      <c r="AB974" s="30"/>
      <c r="AC974" s="30"/>
      <c r="AD974" s="30"/>
      <c r="AE974" s="30"/>
    </row>
  </sheetData>
  <sheetProtection algorithmName="SHA-512" hashValue="ewhWzU0ViYAAufi275y4JL6pAvi9uaCAH28Z44TQft7IGd0nzc4XaHk3zlPYOjEMCZjA/4uOEyHpN88hYOKw1g==" saltValue="kJzHGqGK5grkxJTjLW7/tg==" spinCount="100000" sheet="1" objects="1" scenarios="1"/>
  <autoFilter ref="C98:K973"/>
  <mergeCells count="11">
    <mergeCell ref="E91:H91"/>
    <mergeCell ref="E7:H7"/>
    <mergeCell ref="E9:H9"/>
    <mergeCell ref="E11:H11"/>
    <mergeCell ref="E29:H29"/>
    <mergeCell ref="E50:H50"/>
    <mergeCell ref="L2:V2"/>
    <mergeCell ref="E52:H52"/>
    <mergeCell ref="E54:H54"/>
    <mergeCell ref="E87:H87"/>
    <mergeCell ref="E89:H8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98"/>
  <sheetViews>
    <sheetView showGridLines="0" workbookViewId="0" topLeftCell="A1">
      <selection activeCell="I97" activeCellId="3" sqref="I92 I94 I96 I97"/>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91"/>
    </row>
    <row r="2" spans="12:46" s="1" customFormat="1" ht="36.95" customHeight="1">
      <c r="L2" s="305" t="s">
        <v>6</v>
      </c>
      <c r="M2" s="306"/>
      <c r="N2" s="306"/>
      <c r="O2" s="306"/>
      <c r="P2" s="306"/>
      <c r="Q2" s="306"/>
      <c r="R2" s="306"/>
      <c r="S2" s="306"/>
      <c r="T2" s="306"/>
      <c r="U2" s="306"/>
      <c r="V2" s="306"/>
      <c r="AT2" s="18" t="s">
        <v>87</v>
      </c>
    </row>
    <row r="3" spans="2:46" s="1" customFormat="1" ht="6.95" customHeight="1">
      <c r="B3" s="19"/>
      <c r="C3" s="20"/>
      <c r="D3" s="20"/>
      <c r="E3" s="20"/>
      <c r="F3" s="20"/>
      <c r="G3" s="20"/>
      <c r="H3" s="20"/>
      <c r="I3" s="20"/>
      <c r="J3" s="20"/>
      <c r="K3" s="20"/>
      <c r="L3" s="21"/>
      <c r="AT3" s="18" t="s">
        <v>70</v>
      </c>
    </row>
    <row r="4" spans="2:46" s="1" customFormat="1" ht="24.95" customHeight="1">
      <c r="B4" s="21"/>
      <c r="D4" s="22" t="s">
        <v>91</v>
      </c>
      <c r="L4" s="21"/>
      <c r="M4" s="92" t="s">
        <v>10</v>
      </c>
      <c r="AT4" s="18" t="s">
        <v>31</v>
      </c>
    </row>
    <row r="5" spans="2:12" s="1" customFormat="1" ht="6.95" customHeight="1">
      <c r="B5" s="21"/>
      <c r="L5" s="21"/>
    </row>
    <row r="6" spans="2:12" s="1" customFormat="1" ht="12" customHeight="1">
      <c r="B6" s="21"/>
      <c r="D6" s="27" t="s">
        <v>13</v>
      </c>
      <c r="L6" s="21"/>
    </row>
    <row r="7" spans="2:12" s="1" customFormat="1" ht="16.5" customHeight="1">
      <c r="B7" s="21"/>
      <c r="E7" s="342" t="str">
        <f>'Rekapitulace zakázky'!K6</f>
        <v>Snižování energetické náročnosti objektu správní budovy střediska Kohinoor PKÚ s.p.</v>
      </c>
      <c r="F7" s="344"/>
      <c r="G7" s="344"/>
      <c r="H7" s="344"/>
      <c r="L7" s="21"/>
    </row>
    <row r="8" spans="2:12" s="1" customFormat="1" ht="12" customHeight="1">
      <c r="B8" s="21"/>
      <c r="D8" s="27" t="s">
        <v>92</v>
      </c>
      <c r="L8" s="21"/>
    </row>
    <row r="9" spans="1:31" s="2" customFormat="1" ht="16.5" customHeight="1">
      <c r="A9" s="30"/>
      <c r="B9" s="31"/>
      <c r="C9" s="30"/>
      <c r="D9" s="30"/>
      <c r="E9" s="342" t="s">
        <v>93</v>
      </c>
      <c r="F9" s="343"/>
      <c r="G9" s="343"/>
      <c r="H9" s="343"/>
      <c r="I9" s="30"/>
      <c r="J9" s="30"/>
      <c r="K9" s="30"/>
      <c r="L9" s="93"/>
      <c r="S9" s="30"/>
      <c r="T9" s="30"/>
      <c r="U9" s="30"/>
      <c r="V9" s="30"/>
      <c r="W9" s="30"/>
      <c r="X9" s="30"/>
      <c r="Y9" s="30"/>
      <c r="Z9" s="30"/>
      <c r="AA9" s="30"/>
      <c r="AB9" s="30"/>
      <c r="AC9" s="30"/>
      <c r="AD9" s="30"/>
      <c r="AE9" s="30"/>
    </row>
    <row r="10" spans="1:31" s="2" customFormat="1" ht="12" customHeight="1">
      <c r="A10" s="30"/>
      <c r="B10" s="31"/>
      <c r="C10" s="30"/>
      <c r="D10" s="27" t="s">
        <v>94</v>
      </c>
      <c r="E10" s="30"/>
      <c r="F10" s="30"/>
      <c r="G10" s="30"/>
      <c r="H10" s="30"/>
      <c r="I10" s="30"/>
      <c r="J10" s="30"/>
      <c r="K10" s="30"/>
      <c r="L10" s="93"/>
      <c r="S10" s="30"/>
      <c r="T10" s="30"/>
      <c r="U10" s="30"/>
      <c r="V10" s="30"/>
      <c r="W10" s="30"/>
      <c r="X10" s="30"/>
      <c r="Y10" s="30"/>
      <c r="Z10" s="30"/>
      <c r="AA10" s="30"/>
      <c r="AB10" s="30"/>
      <c r="AC10" s="30"/>
      <c r="AD10" s="30"/>
      <c r="AE10" s="30"/>
    </row>
    <row r="11" spans="1:31" s="2" customFormat="1" ht="16.5" customHeight="1">
      <c r="A11" s="30"/>
      <c r="B11" s="31"/>
      <c r="C11" s="30"/>
      <c r="D11" s="30"/>
      <c r="E11" s="333" t="s">
        <v>1109</v>
      </c>
      <c r="F11" s="343"/>
      <c r="G11" s="343"/>
      <c r="H11" s="343"/>
      <c r="I11" s="30"/>
      <c r="J11" s="30"/>
      <c r="K11" s="30"/>
      <c r="L11" s="93"/>
      <c r="S11" s="30"/>
      <c r="T11" s="30"/>
      <c r="U11" s="30"/>
      <c r="V11" s="30"/>
      <c r="W11" s="30"/>
      <c r="X11" s="30"/>
      <c r="Y11" s="30"/>
      <c r="Z11" s="30"/>
      <c r="AA11" s="30"/>
      <c r="AB11" s="30"/>
      <c r="AC11" s="30"/>
      <c r="AD11" s="30"/>
      <c r="AE11" s="30"/>
    </row>
    <row r="12" spans="1:31" s="2" customFormat="1" ht="12">
      <c r="A12" s="30"/>
      <c r="B12" s="31"/>
      <c r="C12" s="30"/>
      <c r="D12" s="30"/>
      <c r="E12" s="30"/>
      <c r="F12" s="30"/>
      <c r="G12" s="30"/>
      <c r="H12" s="30"/>
      <c r="I12" s="30"/>
      <c r="J12" s="30"/>
      <c r="K12" s="30"/>
      <c r="L12" s="93"/>
      <c r="S12" s="30"/>
      <c r="T12" s="30"/>
      <c r="U12" s="30"/>
      <c r="V12" s="30"/>
      <c r="W12" s="30"/>
      <c r="X12" s="30"/>
      <c r="Y12" s="30"/>
      <c r="Z12" s="30"/>
      <c r="AA12" s="30"/>
      <c r="AB12" s="30"/>
      <c r="AC12" s="30"/>
      <c r="AD12" s="30"/>
      <c r="AE12" s="30"/>
    </row>
    <row r="13" spans="1:31" s="2" customFormat="1" ht="12" customHeight="1">
      <c r="A13" s="30"/>
      <c r="B13" s="31"/>
      <c r="C13" s="30"/>
      <c r="D13" s="27" t="s">
        <v>15</v>
      </c>
      <c r="E13" s="30"/>
      <c r="F13" s="25" t="s">
        <v>3</v>
      </c>
      <c r="G13" s="30"/>
      <c r="H13" s="30"/>
      <c r="I13" s="27" t="s">
        <v>16</v>
      </c>
      <c r="J13" s="25" t="s">
        <v>3</v>
      </c>
      <c r="K13" s="30"/>
      <c r="L13" s="93"/>
      <c r="S13" s="30"/>
      <c r="T13" s="30"/>
      <c r="U13" s="30"/>
      <c r="V13" s="30"/>
      <c r="W13" s="30"/>
      <c r="X13" s="30"/>
      <c r="Y13" s="30"/>
      <c r="Z13" s="30"/>
      <c r="AA13" s="30"/>
      <c r="AB13" s="30"/>
      <c r="AC13" s="30"/>
      <c r="AD13" s="30"/>
      <c r="AE13" s="30"/>
    </row>
    <row r="14" spans="1:31" s="2" customFormat="1" ht="12" customHeight="1">
      <c r="A14" s="30"/>
      <c r="B14" s="31"/>
      <c r="C14" s="30"/>
      <c r="D14" s="27" t="s">
        <v>17</v>
      </c>
      <c r="E14" s="30"/>
      <c r="F14" s="25" t="s">
        <v>18</v>
      </c>
      <c r="G14" s="30"/>
      <c r="H14" s="30"/>
      <c r="I14" s="27" t="s">
        <v>19</v>
      </c>
      <c r="J14" s="48" t="str">
        <f>'Rekapitulace zakázky'!AN8</f>
        <v>28. 8. 2018</v>
      </c>
      <c r="K14" s="30"/>
      <c r="L14" s="93"/>
      <c r="S14" s="30"/>
      <c r="T14" s="30"/>
      <c r="U14" s="30"/>
      <c r="V14" s="30"/>
      <c r="W14" s="30"/>
      <c r="X14" s="30"/>
      <c r="Y14" s="30"/>
      <c r="Z14" s="30"/>
      <c r="AA14" s="30"/>
      <c r="AB14" s="30"/>
      <c r="AC14" s="30"/>
      <c r="AD14" s="30"/>
      <c r="AE14" s="30"/>
    </row>
    <row r="15" spans="1:31" s="2" customFormat="1" ht="10.9" customHeight="1">
      <c r="A15" s="30"/>
      <c r="B15" s="31"/>
      <c r="C15" s="30"/>
      <c r="D15" s="30"/>
      <c r="E15" s="30"/>
      <c r="F15" s="30"/>
      <c r="G15" s="30"/>
      <c r="H15" s="30"/>
      <c r="I15" s="30"/>
      <c r="J15" s="30"/>
      <c r="K15" s="30"/>
      <c r="L15" s="93"/>
      <c r="S15" s="30"/>
      <c r="T15" s="30"/>
      <c r="U15" s="30"/>
      <c r="V15" s="30"/>
      <c r="W15" s="30"/>
      <c r="X15" s="30"/>
      <c r="Y15" s="30"/>
      <c r="Z15" s="30"/>
      <c r="AA15" s="30"/>
      <c r="AB15" s="30"/>
      <c r="AC15" s="30"/>
      <c r="AD15" s="30"/>
      <c r="AE15" s="30"/>
    </row>
    <row r="16" spans="1:31" s="2" customFormat="1" ht="12" customHeight="1">
      <c r="A16" s="30"/>
      <c r="B16" s="31"/>
      <c r="C16" s="30"/>
      <c r="D16" s="27" t="s">
        <v>21</v>
      </c>
      <c r="E16" s="30"/>
      <c r="F16" s="30"/>
      <c r="G16" s="30"/>
      <c r="H16" s="30"/>
      <c r="I16" s="27" t="s">
        <v>22</v>
      </c>
      <c r="J16" s="25" t="s">
        <v>23</v>
      </c>
      <c r="K16" s="30"/>
      <c r="L16" s="93"/>
      <c r="S16" s="30"/>
      <c r="T16" s="30"/>
      <c r="U16" s="30"/>
      <c r="V16" s="30"/>
      <c r="W16" s="30"/>
      <c r="X16" s="30"/>
      <c r="Y16" s="30"/>
      <c r="Z16" s="30"/>
      <c r="AA16" s="30"/>
      <c r="AB16" s="30"/>
      <c r="AC16" s="30"/>
      <c r="AD16" s="30"/>
      <c r="AE16" s="30"/>
    </row>
    <row r="17" spans="1:31" s="2" customFormat="1" ht="18" customHeight="1">
      <c r="A17" s="30"/>
      <c r="B17" s="31"/>
      <c r="C17" s="30"/>
      <c r="D17" s="30"/>
      <c r="E17" s="25" t="s">
        <v>24</v>
      </c>
      <c r="F17" s="30"/>
      <c r="G17" s="30"/>
      <c r="H17" s="30"/>
      <c r="I17" s="27" t="s">
        <v>25</v>
      </c>
      <c r="J17" s="25" t="s">
        <v>3</v>
      </c>
      <c r="K17" s="30"/>
      <c r="L17" s="93"/>
      <c r="S17" s="30"/>
      <c r="T17" s="30"/>
      <c r="U17" s="30"/>
      <c r="V17" s="30"/>
      <c r="W17" s="30"/>
      <c r="X17" s="30"/>
      <c r="Y17" s="30"/>
      <c r="Z17" s="30"/>
      <c r="AA17" s="30"/>
      <c r="AB17" s="30"/>
      <c r="AC17" s="30"/>
      <c r="AD17" s="30"/>
      <c r="AE17" s="30"/>
    </row>
    <row r="18" spans="1:31" s="2" customFormat="1" ht="6.95" customHeight="1">
      <c r="A18" s="30"/>
      <c r="B18" s="31"/>
      <c r="C18" s="30"/>
      <c r="D18" s="30"/>
      <c r="E18" s="30"/>
      <c r="F18" s="30"/>
      <c r="G18" s="30"/>
      <c r="H18" s="30"/>
      <c r="I18" s="30"/>
      <c r="J18" s="30"/>
      <c r="K18" s="30"/>
      <c r="L18" s="93"/>
      <c r="S18" s="30"/>
      <c r="T18" s="30"/>
      <c r="U18" s="30"/>
      <c r="V18" s="30"/>
      <c r="W18" s="30"/>
      <c r="X18" s="30"/>
      <c r="Y18" s="30"/>
      <c r="Z18" s="30"/>
      <c r="AA18" s="30"/>
      <c r="AB18" s="30"/>
      <c r="AC18" s="30"/>
      <c r="AD18" s="30"/>
      <c r="AE18" s="30"/>
    </row>
    <row r="19" spans="1:31" s="2" customFormat="1" ht="12" customHeight="1">
      <c r="A19" s="30"/>
      <c r="B19" s="31"/>
      <c r="C19" s="30"/>
      <c r="D19" s="27" t="s">
        <v>26</v>
      </c>
      <c r="E19" s="30"/>
      <c r="F19" s="30" t="str">
        <f>'Rekapitulace zakázky'!K13</f>
        <v>doplnit</v>
      </c>
      <c r="G19" s="30"/>
      <c r="H19" s="30"/>
      <c r="I19" s="27" t="s">
        <v>22</v>
      </c>
      <c r="J19" s="25" t="str">
        <f>'Rekapitulace zakázky'!AN13</f>
        <v>doplnit</v>
      </c>
      <c r="K19" s="30"/>
      <c r="L19" s="93"/>
      <c r="S19" s="30"/>
      <c r="T19" s="30"/>
      <c r="U19" s="30"/>
      <c r="V19" s="30"/>
      <c r="W19" s="30"/>
      <c r="X19" s="30"/>
      <c r="Y19" s="30"/>
      <c r="Z19" s="30"/>
      <c r="AA19" s="30"/>
      <c r="AB19" s="30"/>
      <c r="AC19" s="30"/>
      <c r="AD19" s="30"/>
      <c r="AE19" s="30"/>
    </row>
    <row r="20" spans="1:31" s="2" customFormat="1" ht="18" customHeight="1">
      <c r="A20" s="30"/>
      <c r="B20" s="31"/>
      <c r="C20" s="30"/>
      <c r="D20" s="30"/>
      <c r="E20" s="25" t="s">
        <v>27</v>
      </c>
      <c r="F20" s="30"/>
      <c r="G20" s="30"/>
      <c r="H20" s="30"/>
      <c r="I20" s="27" t="s">
        <v>25</v>
      </c>
      <c r="J20" s="25" t="str">
        <f>'Rekapitulace zakázky'!AN14</f>
        <v>doplnit</v>
      </c>
      <c r="K20" s="30"/>
      <c r="L20" s="93"/>
      <c r="S20" s="30"/>
      <c r="T20" s="30"/>
      <c r="U20" s="30"/>
      <c r="V20" s="30"/>
      <c r="W20" s="30"/>
      <c r="X20" s="30"/>
      <c r="Y20" s="30"/>
      <c r="Z20" s="30"/>
      <c r="AA20" s="30"/>
      <c r="AB20" s="30"/>
      <c r="AC20" s="30"/>
      <c r="AD20" s="30"/>
      <c r="AE20" s="30"/>
    </row>
    <row r="21" spans="1:31" s="2" customFormat="1" ht="6.95" customHeight="1">
      <c r="A21" s="30"/>
      <c r="B21" s="31"/>
      <c r="C21" s="30"/>
      <c r="D21" s="30"/>
      <c r="E21" s="30"/>
      <c r="F21" s="30"/>
      <c r="G21" s="30"/>
      <c r="H21" s="30"/>
      <c r="I21" s="30"/>
      <c r="J21" s="30"/>
      <c r="K21" s="30"/>
      <c r="L21" s="93"/>
      <c r="S21" s="30"/>
      <c r="T21" s="30"/>
      <c r="U21" s="30"/>
      <c r="V21" s="30"/>
      <c r="W21" s="30"/>
      <c r="X21" s="30"/>
      <c r="Y21" s="30"/>
      <c r="Z21" s="30"/>
      <c r="AA21" s="30"/>
      <c r="AB21" s="30"/>
      <c r="AC21" s="30"/>
      <c r="AD21" s="30"/>
      <c r="AE21" s="30"/>
    </row>
    <row r="22" spans="1:31" s="2" customFormat="1" ht="12" customHeight="1">
      <c r="A22" s="30"/>
      <c r="B22" s="31"/>
      <c r="C22" s="30"/>
      <c r="D22" s="27" t="s">
        <v>28</v>
      </c>
      <c r="E22" s="30"/>
      <c r="F22" s="30"/>
      <c r="G22" s="30"/>
      <c r="H22" s="30"/>
      <c r="I22" s="27" t="s">
        <v>22</v>
      </c>
      <c r="J22" s="25" t="s">
        <v>29</v>
      </c>
      <c r="K22" s="30"/>
      <c r="L22" s="93"/>
      <c r="S22" s="30"/>
      <c r="T22" s="30"/>
      <c r="U22" s="30"/>
      <c r="V22" s="30"/>
      <c r="W22" s="30"/>
      <c r="X22" s="30"/>
      <c r="Y22" s="30"/>
      <c r="Z22" s="30"/>
      <c r="AA22" s="30"/>
      <c r="AB22" s="30"/>
      <c r="AC22" s="30"/>
      <c r="AD22" s="30"/>
      <c r="AE22" s="30"/>
    </row>
    <row r="23" spans="1:31" s="2" customFormat="1" ht="18" customHeight="1">
      <c r="A23" s="30"/>
      <c r="B23" s="31"/>
      <c r="C23" s="30"/>
      <c r="D23" s="30"/>
      <c r="E23" s="25" t="s">
        <v>30</v>
      </c>
      <c r="F23" s="30"/>
      <c r="G23" s="30"/>
      <c r="H23" s="30"/>
      <c r="I23" s="27" t="s">
        <v>25</v>
      </c>
      <c r="J23" s="25" t="s">
        <v>3</v>
      </c>
      <c r="K23" s="30"/>
      <c r="L23" s="93"/>
      <c r="S23" s="30"/>
      <c r="T23" s="30"/>
      <c r="U23" s="30"/>
      <c r="V23" s="30"/>
      <c r="W23" s="30"/>
      <c r="X23" s="30"/>
      <c r="Y23" s="30"/>
      <c r="Z23" s="30"/>
      <c r="AA23" s="30"/>
      <c r="AB23" s="30"/>
      <c r="AC23" s="30"/>
      <c r="AD23" s="30"/>
      <c r="AE23" s="30"/>
    </row>
    <row r="24" spans="1:31" s="2" customFormat="1" ht="6.95" customHeight="1">
      <c r="A24" s="30"/>
      <c r="B24" s="31"/>
      <c r="C24" s="30"/>
      <c r="D24" s="30"/>
      <c r="E24" s="30"/>
      <c r="F24" s="30"/>
      <c r="G24" s="30"/>
      <c r="H24" s="30"/>
      <c r="I24" s="30"/>
      <c r="J24" s="30"/>
      <c r="K24" s="30"/>
      <c r="L24" s="93"/>
      <c r="S24" s="30"/>
      <c r="T24" s="30"/>
      <c r="U24" s="30"/>
      <c r="V24" s="30"/>
      <c r="W24" s="30"/>
      <c r="X24" s="30"/>
      <c r="Y24" s="30"/>
      <c r="Z24" s="30"/>
      <c r="AA24" s="30"/>
      <c r="AB24" s="30"/>
      <c r="AC24" s="30"/>
      <c r="AD24" s="30"/>
      <c r="AE24" s="30"/>
    </row>
    <row r="25" spans="1:31" s="2" customFormat="1" ht="12" customHeight="1">
      <c r="A25" s="30"/>
      <c r="B25" s="31"/>
      <c r="C25" s="30"/>
      <c r="D25" s="27" t="s">
        <v>32</v>
      </c>
      <c r="E25" s="30"/>
      <c r="F25" s="30"/>
      <c r="G25" s="30"/>
      <c r="H25" s="30"/>
      <c r="I25" s="27" t="s">
        <v>22</v>
      </c>
      <c r="J25" s="25" t="s">
        <v>33</v>
      </c>
      <c r="K25" s="30"/>
      <c r="L25" s="93"/>
      <c r="S25" s="30"/>
      <c r="T25" s="30"/>
      <c r="U25" s="30"/>
      <c r="V25" s="30"/>
      <c r="W25" s="30"/>
      <c r="X25" s="30"/>
      <c r="Y25" s="30"/>
      <c r="Z25" s="30"/>
      <c r="AA25" s="30"/>
      <c r="AB25" s="30"/>
      <c r="AC25" s="30"/>
      <c r="AD25" s="30"/>
      <c r="AE25" s="30"/>
    </row>
    <row r="26" spans="1:31" s="2" customFormat="1" ht="18" customHeight="1">
      <c r="A26" s="30"/>
      <c r="B26" s="31"/>
      <c r="C26" s="30"/>
      <c r="D26" s="30"/>
      <c r="E26" s="25" t="s">
        <v>34</v>
      </c>
      <c r="F26" s="30"/>
      <c r="G26" s="30"/>
      <c r="H26" s="30"/>
      <c r="I26" s="27" t="s">
        <v>25</v>
      </c>
      <c r="J26" s="25" t="s">
        <v>35</v>
      </c>
      <c r="K26" s="30"/>
      <c r="L26" s="93"/>
      <c r="S26" s="30"/>
      <c r="T26" s="30"/>
      <c r="U26" s="30"/>
      <c r="V26" s="30"/>
      <c r="W26" s="30"/>
      <c r="X26" s="30"/>
      <c r="Y26" s="30"/>
      <c r="Z26" s="30"/>
      <c r="AA26" s="30"/>
      <c r="AB26" s="30"/>
      <c r="AC26" s="30"/>
      <c r="AD26" s="30"/>
      <c r="AE26" s="30"/>
    </row>
    <row r="27" spans="1:31" s="2" customFormat="1" ht="6.95" customHeight="1">
      <c r="A27" s="30"/>
      <c r="B27" s="31"/>
      <c r="C27" s="30"/>
      <c r="D27" s="30"/>
      <c r="E27" s="30"/>
      <c r="F27" s="30"/>
      <c r="G27" s="30"/>
      <c r="H27" s="30"/>
      <c r="I27" s="30"/>
      <c r="J27" s="30"/>
      <c r="K27" s="30"/>
      <c r="L27" s="93"/>
      <c r="S27" s="30"/>
      <c r="T27" s="30"/>
      <c r="U27" s="30"/>
      <c r="V27" s="30"/>
      <c r="W27" s="30"/>
      <c r="X27" s="30"/>
      <c r="Y27" s="30"/>
      <c r="Z27" s="30"/>
      <c r="AA27" s="30"/>
      <c r="AB27" s="30"/>
      <c r="AC27" s="30"/>
      <c r="AD27" s="30"/>
      <c r="AE27" s="30"/>
    </row>
    <row r="28" spans="1:31" s="2" customFormat="1" ht="12" customHeight="1">
      <c r="A28" s="30"/>
      <c r="B28" s="31"/>
      <c r="C28" s="30"/>
      <c r="D28" s="27" t="s">
        <v>36</v>
      </c>
      <c r="E28" s="30"/>
      <c r="F28" s="30"/>
      <c r="G28" s="30"/>
      <c r="H28" s="30"/>
      <c r="I28" s="30"/>
      <c r="J28" s="30"/>
      <c r="K28" s="30"/>
      <c r="L28" s="93"/>
      <c r="S28" s="30"/>
      <c r="T28" s="30"/>
      <c r="U28" s="30"/>
      <c r="V28" s="30"/>
      <c r="W28" s="30"/>
      <c r="X28" s="30"/>
      <c r="Y28" s="30"/>
      <c r="Z28" s="30"/>
      <c r="AA28" s="30"/>
      <c r="AB28" s="30"/>
      <c r="AC28" s="30"/>
      <c r="AD28" s="30"/>
      <c r="AE28" s="30"/>
    </row>
    <row r="29" spans="1:31" s="8" customFormat="1" ht="47.25" customHeight="1">
      <c r="A29" s="94"/>
      <c r="B29" s="95"/>
      <c r="C29" s="94"/>
      <c r="D29" s="94"/>
      <c r="E29" s="316" t="s">
        <v>37</v>
      </c>
      <c r="F29" s="316"/>
      <c r="G29" s="316"/>
      <c r="H29" s="316"/>
      <c r="I29" s="94"/>
      <c r="J29" s="94"/>
      <c r="K29" s="94"/>
      <c r="L29" s="96"/>
      <c r="S29" s="94"/>
      <c r="T29" s="94"/>
      <c r="U29" s="94"/>
      <c r="V29" s="94"/>
      <c r="W29" s="94"/>
      <c r="X29" s="94"/>
      <c r="Y29" s="94"/>
      <c r="Z29" s="94"/>
      <c r="AA29" s="94"/>
      <c r="AB29" s="94"/>
      <c r="AC29" s="94"/>
      <c r="AD29" s="94"/>
      <c r="AE29" s="94"/>
    </row>
    <row r="30" spans="1:31" s="2" customFormat="1" ht="6.95" customHeight="1">
      <c r="A30" s="30"/>
      <c r="B30" s="31"/>
      <c r="C30" s="30"/>
      <c r="D30" s="30"/>
      <c r="E30" s="30"/>
      <c r="F30" s="30"/>
      <c r="G30" s="30"/>
      <c r="H30" s="30"/>
      <c r="I30" s="30"/>
      <c r="J30" s="30"/>
      <c r="K30" s="30"/>
      <c r="L30" s="93"/>
      <c r="S30" s="30"/>
      <c r="T30" s="30"/>
      <c r="U30" s="30"/>
      <c r="V30" s="30"/>
      <c r="W30" s="30"/>
      <c r="X30" s="30"/>
      <c r="Y30" s="30"/>
      <c r="Z30" s="30"/>
      <c r="AA30" s="30"/>
      <c r="AB30" s="30"/>
      <c r="AC30" s="30"/>
      <c r="AD30" s="30"/>
      <c r="AE30" s="30"/>
    </row>
    <row r="31" spans="1:31" s="2" customFormat="1" ht="6.95" customHeight="1">
      <c r="A31" s="30"/>
      <c r="B31" s="31"/>
      <c r="C31" s="30"/>
      <c r="D31" s="59"/>
      <c r="E31" s="59"/>
      <c r="F31" s="59"/>
      <c r="G31" s="59"/>
      <c r="H31" s="59"/>
      <c r="I31" s="59"/>
      <c r="J31" s="59"/>
      <c r="K31" s="59"/>
      <c r="L31" s="93"/>
      <c r="S31" s="30"/>
      <c r="T31" s="30"/>
      <c r="U31" s="30"/>
      <c r="V31" s="30"/>
      <c r="W31" s="30"/>
      <c r="X31" s="30"/>
      <c r="Y31" s="30"/>
      <c r="Z31" s="30"/>
      <c r="AA31" s="30"/>
      <c r="AB31" s="30"/>
      <c r="AC31" s="30"/>
      <c r="AD31" s="30"/>
      <c r="AE31" s="30"/>
    </row>
    <row r="32" spans="1:31" s="2" customFormat="1" ht="25.35" customHeight="1">
      <c r="A32" s="30"/>
      <c r="B32" s="31"/>
      <c r="C32" s="30"/>
      <c r="D32" s="97" t="s">
        <v>38</v>
      </c>
      <c r="E32" s="30"/>
      <c r="F32" s="30"/>
      <c r="G32" s="30"/>
      <c r="H32" s="30"/>
      <c r="I32" s="30"/>
      <c r="J32" s="64">
        <f>ROUND(J89,2)</f>
        <v>0</v>
      </c>
      <c r="K32" s="30"/>
      <c r="L32" s="93"/>
      <c r="S32" s="30"/>
      <c r="T32" s="30"/>
      <c r="U32" s="30"/>
      <c r="V32" s="30"/>
      <c r="W32" s="30"/>
      <c r="X32" s="30"/>
      <c r="Y32" s="30"/>
      <c r="Z32" s="30"/>
      <c r="AA32" s="30"/>
      <c r="AB32" s="30"/>
      <c r="AC32" s="30"/>
      <c r="AD32" s="30"/>
      <c r="AE32" s="30"/>
    </row>
    <row r="33" spans="1:31" s="2" customFormat="1" ht="6.95" customHeight="1">
      <c r="A33" s="30"/>
      <c r="B33" s="31"/>
      <c r="C33" s="30"/>
      <c r="D33" s="59"/>
      <c r="E33" s="59"/>
      <c r="F33" s="59"/>
      <c r="G33" s="59"/>
      <c r="H33" s="59"/>
      <c r="I33" s="59"/>
      <c r="J33" s="59"/>
      <c r="K33" s="59"/>
      <c r="L33" s="93"/>
      <c r="S33" s="30"/>
      <c r="T33" s="30"/>
      <c r="U33" s="30"/>
      <c r="V33" s="30"/>
      <c r="W33" s="30"/>
      <c r="X33" s="30"/>
      <c r="Y33" s="30"/>
      <c r="Z33" s="30"/>
      <c r="AA33" s="30"/>
      <c r="AB33" s="30"/>
      <c r="AC33" s="30"/>
      <c r="AD33" s="30"/>
      <c r="AE33" s="30"/>
    </row>
    <row r="34" spans="1:31" s="2" customFormat="1" ht="14.45" customHeight="1">
      <c r="A34" s="30"/>
      <c r="B34" s="31"/>
      <c r="C34" s="30"/>
      <c r="D34" s="30"/>
      <c r="E34" s="30"/>
      <c r="F34" s="34" t="s">
        <v>40</v>
      </c>
      <c r="G34" s="30"/>
      <c r="H34" s="30"/>
      <c r="I34" s="34"/>
      <c r="J34" s="34"/>
      <c r="K34" s="30"/>
      <c r="L34" s="93"/>
      <c r="S34" s="30"/>
      <c r="T34" s="30"/>
      <c r="U34" s="30"/>
      <c r="V34" s="30"/>
      <c r="W34" s="30"/>
      <c r="X34" s="30"/>
      <c r="Y34" s="30"/>
      <c r="Z34" s="30"/>
      <c r="AA34" s="30"/>
      <c r="AB34" s="30"/>
      <c r="AC34" s="30"/>
      <c r="AD34" s="30"/>
      <c r="AE34" s="30"/>
    </row>
    <row r="35" spans="1:31" s="2" customFormat="1" ht="14.45" customHeight="1" hidden="1">
      <c r="A35" s="30"/>
      <c r="B35" s="31"/>
      <c r="C35" s="30"/>
      <c r="D35" s="36" t="s">
        <v>41</v>
      </c>
      <c r="E35" s="27" t="s">
        <v>42</v>
      </c>
      <c r="F35" s="98">
        <f>ROUND((SUM(BE89:BE97)),2)</f>
        <v>0</v>
      </c>
      <c r="G35" s="30"/>
      <c r="H35" s="30"/>
      <c r="I35" s="99"/>
      <c r="J35" s="98"/>
      <c r="K35" s="30"/>
      <c r="L35" s="93"/>
      <c r="S35" s="30"/>
      <c r="T35" s="30"/>
      <c r="U35" s="30"/>
      <c r="V35" s="30"/>
      <c r="W35" s="30"/>
      <c r="X35" s="30"/>
      <c r="Y35" s="30"/>
      <c r="Z35" s="30"/>
      <c r="AA35" s="30"/>
      <c r="AB35" s="30"/>
      <c r="AC35" s="30"/>
      <c r="AD35" s="30"/>
      <c r="AE35" s="30"/>
    </row>
    <row r="36" spans="1:31" s="2" customFormat="1" ht="14.45" customHeight="1" hidden="1">
      <c r="A36" s="30"/>
      <c r="B36" s="31"/>
      <c r="C36" s="30"/>
      <c r="D36" s="30"/>
      <c r="E36" s="27" t="s">
        <v>43</v>
      </c>
      <c r="F36" s="98">
        <f>ROUND((SUM(BF89:BF97)),2)</f>
        <v>0</v>
      </c>
      <c r="G36" s="30"/>
      <c r="H36" s="30"/>
      <c r="I36" s="99"/>
      <c r="J36" s="98"/>
      <c r="K36" s="30"/>
      <c r="L36" s="93"/>
      <c r="S36" s="30"/>
      <c r="T36" s="30"/>
      <c r="U36" s="30"/>
      <c r="V36" s="30"/>
      <c r="W36" s="30"/>
      <c r="X36" s="30"/>
      <c r="Y36" s="30"/>
      <c r="Z36" s="30"/>
      <c r="AA36" s="30"/>
      <c r="AB36" s="30"/>
      <c r="AC36" s="30"/>
      <c r="AD36" s="30"/>
      <c r="AE36" s="30"/>
    </row>
    <row r="37" spans="1:31" s="2" customFormat="1" ht="14.45" customHeight="1">
      <c r="A37" s="30"/>
      <c r="B37" s="31"/>
      <c r="C37" s="30"/>
      <c r="D37" s="27" t="s">
        <v>41</v>
      </c>
      <c r="E37" s="27" t="s">
        <v>44</v>
      </c>
      <c r="F37" s="98">
        <f>ROUND((SUM(BG89:BG97)),2)</f>
        <v>0</v>
      </c>
      <c r="G37" s="30"/>
      <c r="H37" s="30"/>
      <c r="I37" s="99"/>
      <c r="J37" s="98"/>
      <c r="K37" s="30"/>
      <c r="L37" s="93"/>
      <c r="S37" s="30"/>
      <c r="T37" s="30"/>
      <c r="U37" s="30"/>
      <c r="V37" s="30"/>
      <c r="W37" s="30"/>
      <c r="X37" s="30"/>
      <c r="Y37" s="30"/>
      <c r="Z37" s="30"/>
      <c r="AA37" s="30"/>
      <c r="AB37" s="30"/>
      <c r="AC37" s="30"/>
      <c r="AD37" s="30"/>
      <c r="AE37" s="30"/>
    </row>
    <row r="38" spans="1:31" s="2" customFormat="1" ht="14.45" customHeight="1">
      <c r="A38" s="30"/>
      <c r="B38" s="31"/>
      <c r="C38" s="30"/>
      <c r="D38" s="30"/>
      <c r="E38" s="27" t="s">
        <v>45</v>
      </c>
      <c r="F38" s="98">
        <f>ROUND((SUM(BH89:BH97)),2)</f>
        <v>0</v>
      </c>
      <c r="G38" s="30"/>
      <c r="H38" s="30"/>
      <c r="I38" s="99"/>
      <c r="J38" s="98"/>
      <c r="K38" s="30"/>
      <c r="L38" s="93"/>
      <c r="S38" s="30"/>
      <c r="T38" s="30"/>
      <c r="U38" s="30"/>
      <c r="V38" s="30"/>
      <c r="W38" s="30"/>
      <c r="X38" s="30"/>
      <c r="Y38" s="30"/>
      <c r="Z38" s="30"/>
      <c r="AA38" s="30"/>
      <c r="AB38" s="30"/>
      <c r="AC38" s="30"/>
      <c r="AD38" s="30"/>
      <c r="AE38" s="30"/>
    </row>
    <row r="39" spans="1:31" s="2" customFormat="1" ht="14.45" customHeight="1" hidden="1">
      <c r="A39" s="30"/>
      <c r="B39" s="31"/>
      <c r="C39" s="30"/>
      <c r="D39" s="30"/>
      <c r="E39" s="27" t="s">
        <v>46</v>
      </c>
      <c r="F39" s="98">
        <f>ROUND((SUM(BI89:BI97)),2)</f>
        <v>0</v>
      </c>
      <c r="G39" s="30"/>
      <c r="H39" s="30"/>
      <c r="I39" s="99">
        <v>0</v>
      </c>
      <c r="J39" s="98">
        <f>0</f>
        <v>0</v>
      </c>
      <c r="K39" s="30"/>
      <c r="L39" s="93"/>
      <c r="S39" s="30"/>
      <c r="T39" s="30"/>
      <c r="U39" s="30"/>
      <c r="V39" s="30"/>
      <c r="W39" s="30"/>
      <c r="X39" s="30"/>
      <c r="Y39" s="30"/>
      <c r="Z39" s="30"/>
      <c r="AA39" s="30"/>
      <c r="AB39" s="30"/>
      <c r="AC39" s="30"/>
      <c r="AD39" s="30"/>
      <c r="AE39" s="30"/>
    </row>
    <row r="40" spans="1:31" s="2" customFormat="1" ht="6.95" customHeight="1">
      <c r="A40" s="30"/>
      <c r="B40" s="31"/>
      <c r="C40" s="30"/>
      <c r="D40" s="30"/>
      <c r="E40" s="30"/>
      <c r="F40" s="30"/>
      <c r="G40" s="30"/>
      <c r="H40" s="30"/>
      <c r="I40" s="30"/>
      <c r="J40" s="30"/>
      <c r="K40" s="30"/>
      <c r="L40" s="93"/>
      <c r="S40" s="30"/>
      <c r="T40" s="30"/>
      <c r="U40" s="30"/>
      <c r="V40" s="30"/>
      <c r="W40" s="30"/>
      <c r="X40" s="30"/>
      <c r="Y40" s="30"/>
      <c r="Z40" s="30"/>
      <c r="AA40" s="30"/>
      <c r="AB40" s="30"/>
      <c r="AC40" s="30"/>
      <c r="AD40" s="30"/>
      <c r="AE40" s="30"/>
    </row>
    <row r="41" spans="1:31" s="2" customFormat="1" ht="25.35" customHeight="1">
      <c r="A41" s="30"/>
      <c r="B41" s="31"/>
      <c r="C41" s="100"/>
      <c r="D41" s="255" t="s">
        <v>1581</v>
      </c>
      <c r="E41" s="53"/>
      <c r="F41" s="53"/>
      <c r="G41" s="101" t="s">
        <v>48</v>
      </c>
      <c r="H41" s="102" t="s">
        <v>49</v>
      </c>
      <c r="I41" s="53"/>
      <c r="J41" s="103">
        <f>SUM(J32:J39)</f>
        <v>0</v>
      </c>
      <c r="K41" s="104"/>
      <c r="L41" s="93"/>
      <c r="S41" s="30"/>
      <c r="T41" s="30"/>
      <c r="U41" s="30"/>
      <c r="V41" s="30"/>
      <c r="W41" s="30"/>
      <c r="X41" s="30"/>
      <c r="Y41" s="30"/>
      <c r="Z41" s="30"/>
      <c r="AA41" s="30"/>
      <c r="AB41" s="30"/>
      <c r="AC41" s="30"/>
      <c r="AD41" s="30"/>
      <c r="AE41" s="30"/>
    </row>
    <row r="42" spans="1:31" s="2" customFormat="1" ht="14.45" customHeight="1">
      <c r="A42" s="30"/>
      <c r="B42" s="40"/>
      <c r="C42" s="41"/>
      <c r="D42" s="41"/>
      <c r="E42" s="41"/>
      <c r="F42" s="41"/>
      <c r="G42" s="41"/>
      <c r="H42" s="41"/>
      <c r="I42" s="41"/>
      <c r="J42" s="41"/>
      <c r="K42" s="41"/>
      <c r="L42" s="93"/>
      <c r="S42" s="30"/>
      <c r="T42" s="30"/>
      <c r="U42" s="30"/>
      <c r="V42" s="30"/>
      <c r="W42" s="30"/>
      <c r="X42" s="30"/>
      <c r="Y42" s="30"/>
      <c r="Z42" s="30"/>
      <c r="AA42" s="30"/>
      <c r="AB42" s="30"/>
      <c r="AC42" s="30"/>
      <c r="AD42" s="30"/>
      <c r="AE42" s="30"/>
    </row>
    <row r="46" spans="1:31" s="2" customFormat="1" ht="6.95" customHeight="1">
      <c r="A46" s="30"/>
      <c r="B46" s="42"/>
      <c r="C46" s="43"/>
      <c r="D46" s="43"/>
      <c r="E46" s="43"/>
      <c r="F46" s="43"/>
      <c r="G46" s="43"/>
      <c r="H46" s="43"/>
      <c r="I46" s="43"/>
      <c r="J46" s="43"/>
      <c r="K46" s="43"/>
      <c r="L46" s="93"/>
      <c r="S46" s="30"/>
      <c r="T46" s="30"/>
      <c r="U46" s="30"/>
      <c r="V46" s="30"/>
      <c r="W46" s="30"/>
      <c r="X46" s="30"/>
      <c r="Y46" s="30"/>
      <c r="Z46" s="30"/>
      <c r="AA46" s="30"/>
      <c r="AB46" s="30"/>
      <c r="AC46" s="30"/>
      <c r="AD46" s="30"/>
      <c r="AE46" s="30"/>
    </row>
    <row r="47" spans="1:31" s="2" customFormat="1" ht="24.95" customHeight="1">
      <c r="A47" s="30"/>
      <c r="B47" s="31"/>
      <c r="C47" s="22" t="s">
        <v>95</v>
      </c>
      <c r="D47" s="30"/>
      <c r="E47" s="30"/>
      <c r="F47" s="30"/>
      <c r="G47" s="30"/>
      <c r="H47" s="30"/>
      <c r="I47" s="30"/>
      <c r="J47" s="30"/>
      <c r="K47" s="30"/>
      <c r="L47" s="93"/>
      <c r="S47" s="30"/>
      <c r="T47" s="30"/>
      <c r="U47" s="30"/>
      <c r="V47" s="30"/>
      <c r="W47" s="30"/>
      <c r="X47" s="30"/>
      <c r="Y47" s="30"/>
      <c r="Z47" s="30"/>
      <c r="AA47" s="30"/>
      <c r="AB47" s="30"/>
      <c r="AC47" s="30"/>
      <c r="AD47" s="30"/>
      <c r="AE47" s="30"/>
    </row>
    <row r="48" spans="1:31" s="2" customFormat="1" ht="6.95" customHeight="1">
      <c r="A48" s="30"/>
      <c r="B48" s="31"/>
      <c r="C48" s="30"/>
      <c r="D48" s="30"/>
      <c r="E48" s="30"/>
      <c r="F48" s="30"/>
      <c r="G48" s="30"/>
      <c r="H48" s="30"/>
      <c r="I48" s="30"/>
      <c r="J48" s="30"/>
      <c r="K48" s="30"/>
      <c r="L48" s="93"/>
      <c r="S48" s="30"/>
      <c r="T48" s="30"/>
      <c r="U48" s="30"/>
      <c r="V48" s="30"/>
      <c r="W48" s="30"/>
      <c r="X48" s="30"/>
      <c r="Y48" s="30"/>
      <c r="Z48" s="30"/>
      <c r="AA48" s="30"/>
      <c r="AB48" s="30"/>
      <c r="AC48" s="30"/>
      <c r="AD48" s="30"/>
      <c r="AE48" s="30"/>
    </row>
    <row r="49" spans="1:31" s="2" customFormat="1" ht="12" customHeight="1">
      <c r="A49" s="30"/>
      <c r="B49" s="31"/>
      <c r="C49" s="27" t="s">
        <v>13</v>
      </c>
      <c r="D49" s="30"/>
      <c r="E49" s="30"/>
      <c r="F49" s="30"/>
      <c r="G49" s="30"/>
      <c r="H49" s="30"/>
      <c r="I49" s="30"/>
      <c r="J49" s="30"/>
      <c r="K49" s="30"/>
      <c r="L49" s="93"/>
      <c r="S49" s="30"/>
      <c r="T49" s="30"/>
      <c r="U49" s="30"/>
      <c r="V49" s="30"/>
      <c r="W49" s="30"/>
      <c r="X49" s="30"/>
      <c r="Y49" s="30"/>
      <c r="Z49" s="30"/>
      <c r="AA49" s="30"/>
      <c r="AB49" s="30"/>
      <c r="AC49" s="30"/>
      <c r="AD49" s="30"/>
      <c r="AE49" s="30"/>
    </row>
    <row r="50" spans="1:31" s="2" customFormat="1" ht="16.5" customHeight="1">
      <c r="A50" s="30"/>
      <c r="B50" s="31"/>
      <c r="C50" s="30"/>
      <c r="D50" s="30"/>
      <c r="E50" s="342" t="str">
        <f>E7</f>
        <v>Snižování energetické náročnosti objektu správní budovy střediska Kohinoor PKÚ s.p.</v>
      </c>
      <c r="F50" s="344"/>
      <c r="G50" s="344"/>
      <c r="H50" s="344"/>
      <c r="I50" s="30"/>
      <c r="J50" s="30"/>
      <c r="K50" s="30"/>
      <c r="L50" s="93"/>
      <c r="S50" s="30"/>
      <c r="T50" s="30"/>
      <c r="U50" s="30"/>
      <c r="V50" s="30"/>
      <c r="W50" s="30"/>
      <c r="X50" s="30"/>
      <c r="Y50" s="30"/>
      <c r="Z50" s="30"/>
      <c r="AA50" s="30"/>
      <c r="AB50" s="30"/>
      <c r="AC50" s="30"/>
      <c r="AD50" s="30"/>
      <c r="AE50" s="30"/>
    </row>
    <row r="51" spans="2:12" s="1" customFormat="1" ht="12" customHeight="1">
      <c r="B51" s="21"/>
      <c r="C51" s="27" t="s">
        <v>92</v>
      </c>
      <c r="L51" s="21"/>
    </row>
    <row r="52" spans="1:31" s="2" customFormat="1" ht="16.5" customHeight="1">
      <c r="A52" s="30"/>
      <c r="B52" s="31"/>
      <c r="C52" s="30"/>
      <c r="D52" s="30"/>
      <c r="E52" s="342" t="s">
        <v>93</v>
      </c>
      <c r="F52" s="343"/>
      <c r="G52" s="343"/>
      <c r="H52" s="343"/>
      <c r="I52" s="30"/>
      <c r="J52" s="30"/>
      <c r="K52" s="30"/>
      <c r="L52" s="93"/>
      <c r="S52" s="30"/>
      <c r="T52" s="30"/>
      <c r="U52" s="30"/>
      <c r="V52" s="30"/>
      <c r="W52" s="30"/>
      <c r="X52" s="30"/>
      <c r="Y52" s="30"/>
      <c r="Z52" s="30"/>
      <c r="AA52" s="30"/>
      <c r="AB52" s="30"/>
      <c r="AC52" s="30"/>
      <c r="AD52" s="30"/>
      <c r="AE52" s="30"/>
    </row>
    <row r="53" spans="1:31" s="2" customFormat="1" ht="12" customHeight="1">
      <c r="A53" s="30"/>
      <c r="B53" s="31"/>
      <c r="C53" s="27" t="s">
        <v>94</v>
      </c>
      <c r="D53" s="30"/>
      <c r="E53" s="30"/>
      <c r="F53" s="30"/>
      <c r="G53" s="30"/>
      <c r="H53" s="30"/>
      <c r="I53" s="30"/>
      <c r="J53" s="30"/>
      <c r="K53" s="30"/>
      <c r="L53" s="93"/>
      <c r="S53" s="30"/>
      <c r="T53" s="30"/>
      <c r="U53" s="30"/>
      <c r="V53" s="30"/>
      <c r="W53" s="30"/>
      <c r="X53" s="30"/>
      <c r="Y53" s="30"/>
      <c r="Z53" s="30"/>
      <c r="AA53" s="30"/>
      <c r="AB53" s="30"/>
      <c r="AC53" s="30"/>
      <c r="AD53" s="30"/>
      <c r="AE53" s="30"/>
    </row>
    <row r="54" spans="1:31" s="2" customFormat="1" ht="16.5" customHeight="1">
      <c r="A54" s="30"/>
      <c r="B54" s="31"/>
      <c r="C54" s="30"/>
      <c r="D54" s="30"/>
      <c r="E54" s="333" t="str">
        <f>E11</f>
        <v>2.etapa - VRN</v>
      </c>
      <c r="F54" s="343"/>
      <c r="G54" s="343"/>
      <c r="H54" s="343"/>
      <c r="I54" s="30"/>
      <c r="J54" s="30"/>
      <c r="K54" s="30"/>
      <c r="L54" s="93"/>
      <c r="S54" s="30"/>
      <c r="T54" s="30"/>
      <c r="U54" s="30"/>
      <c r="V54" s="30"/>
      <c r="W54" s="30"/>
      <c r="X54" s="30"/>
      <c r="Y54" s="30"/>
      <c r="Z54" s="30"/>
      <c r="AA54" s="30"/>
      <c r="AB54" s="30"/>
      <c r="AC54" s="30"/>
      <c r="AD54" s="30"/>
      <c r="AE54" s="30"/>
    </row>
    <row r="55" spans="1:31" s="2" customFormat="1" ht="6.95" customHeight="1">
      <c r="A55" s="30"/>
      <c r="B55" s="31"/>
      <c r="C55" s="30"/>
      <c r="D55" s="30"/>
      <c r="E55" s="30"/>
      <c r="F55" s="30"/>
      <c r="G55" s="30"/>
      <c r="H55" s="30"/>
      <c r="I55" s="30"/>
      <c r="J55" s="30"/>
      <c r="K55" s="30"/>
      <c r="L55" s="93"/>
      <c r="S55" s="30"/>
      <c r="T55" s="30"/>
      <c r="U55" s="30"/>
      <c r="V55" s="30"/>
      <c r="W55" s="30"/>
      <c r="X55" s="30"/>
      <c r="Y55" s="30"/>
      <c r="Z55" s="30"/>
      <c r="AA55" s="30"/>
      <c r="AB55" s="30"/>
      <c r="AC55" s="30"/>
      <c r="AD55" s="30"/>
      <c r="AE55" s="30"/>
    </row>
    <row r="56" spans="1:31" s="2" customFormat="1" ht="12" customHeight="1">
      <c r="A56" s="30"/>
      <c r="B56" s="31"/>
      <c r="C56" s="27" t="s">
        <v>17</v>
      </c>
      <c r="D56" s="30"/>
      <c r="E56" s="30"/>
      <c r="F56" s="25" t="str">
        <f>F14</f>
        <v>Mariánské Radčice</v>
      </c>
      <c r="G56" s="30"/>
      <c r="H56" s="30"/>
      <c r="I56" s="27" t="s">
        <v>19</v>
      </c>
      <c r="J56" s="48" t="str">
        <f>IF(J14="","",J14)</f>
        <v>28. 8. 2018</v>
      </c>
      <c r="K56" s="30"/>
      <c r="L56" s="93"/>
      <c r="S56" s="30"/>
      <c r="T56" s="30"/>
      <c r="U56" s="30"/>
      <c r="V56" s="30"/>
      <c r="W56" s="30"/>
      <c r="X56" s="30"/>
      <c r="Y56" s="30"/>
      <c r="Z56" s="30"/>
      <c r="AA56" s="30"/>
      <c r="AB56" s="30"/>
      <c r="AC56" s="30"/>
      <c r="AD56" s="30"/>
      <c r="AE56" s="30"/>
    </row>
    <row r="57" spans="1:31" s="2" customFormat="1" ht="6.95" customHeight="1">
      <c r="A57" s="30"/>
      <c r="B57" s="31"/>
      <c r="C57" s="30"/>
      <c r="D57" s="30"/>
      <c r="E57" s="30"/>
      <c r="F57" s="30"/>
      <c r="G57" s="30"/>
      <c r="H57" s="30"/>
      <c r="I57" s="30"/>
      <c r="J57" s="30"/>
      <c r="K57" s="30"/>
      <c r="L57" s="93"/>
      <c r="S57" s="30"/>
      <c r="T57" s="30"/>
      <c r="U57" s="30"/>
      <c r="V57" s="30"/>
      <c r="W57" s="30"/>
      <c r="X57" s="30"/>
      <c r="Y57" s="30"/>
      <c r="Z57" s="30"/>
      <c r="AA57" s="30"/>
      <c r="AB57" s="30"/>
      <c r="AC57" s="30"/>
      <c r="AD57" s="30"/>
      <c r="AE57" s="30"/>
    </row>
    <row r="58" spans="1:31" s="2" customFormat="1" ht="15.2" customHeight="1">
      <c r="A58" s="30"/>
      <c r="B58" s="31"/>
      <c r="C58" s="27" t="s">
        <v>21</v>
      </c>
      <c r="D58" s="30"/>
      <c r="E58" s="30"/>
      <c r="F58" s="25" t="str">
        <f>E17</f>
        <v>Palivový kombinát Ústí s.p.</v>
      </c>
      <c r="G58" s="30"/>
      <c r="H58" s="30"/>
      <c r="I58" s="27" t="s">
        <v>28</v>
      </c>
      <c r="J58" s="28" t="str">
        <f>E23</f>
        <v>DRAKISA s.r.o.</v>
      </c>
      <c r="K58" s="30"/>
      <c r="L58" s="93"/>
      <c r="S58" s="30"/>
      <c r="T58" s="30"/>
      <c r="U58" s="30"/>
      <c r="V58" s="30"/>
      <c r="W58" s="30"/>
      <c r="X58" s="30"/>
      <c r="Y58" s="30"/>
      <c r="Z58" s="30"/>
      <c r="AA58" s="30"/>
      <c r="AB58" s="30"/>
      <c r="AC58" s="30"/>
      <c r="AD58" s="30"/>
      <c r="AE58" s="30"/>
    </row>
    <row r="59" spans="1:31" s="2" customFormat="1" ht="25.7" customHeight="1">
      <c r="A59" s="30"/>
      <c r="B59" s="31"/>
      <c r="C59" s="27" t="s">
        <v>26</v>
      </c>
      <c r="D59" s="30"/>
      <c r="E59" s="30"/>
      <c r="F59" s="25" t="str">
        <f>IF(E20="","",E20)</f>
        <v xml:space="preserve"> </v>
      </c>
      <c r="G59" s="30"/>
      <c r="H59" s="30"/>
      <c r="I59" s="27" t="s">
        <v>32</v>
      </c>
      <c r="J59" s="28" t="str">
        <f>E26</f>
        <v>STAVEBNÍ ROZPOČTY s.r.o.</v>
      </c>
      <c r="K59" s="30"/>
      <c r="L59" s="93"/>
      <c r="S59" s="30"/>
      <c r="T59" s="30"/>
      <c r="U59" s="30"/>
      <c r="V59" s="30"/>
      <c r="W59" s="30"/>
      <c r="X59" s="30"/>
      <c r="Y59" s="30"/>
      <c r="Z59" s="30"/>
      <c r="AA59" s="30"/>
      <c r="AB59" s="30"/>
      <c r="AC59" s="30"/>
      <c r="AD59" s="30"/>
      <c r="AE59" s="30"/>
    </row>
    <row r="60" spans="1:31" s="2" customFormat="1" ht="10.35" customHeight="1">
      <c r="A60" s="30"/>
      <c r="B60" s="31"/>
      <c r="C60" s="30"/>
      <c r="D60" s="30"/>
      <c r="E60" s="30"/>
      <c r="F60" s="30"/>
      <c r="G60" s="30"/>
      <c r="H60" s="30"/>
      <c r="I60" s="30"/>
      <c r="J60" s="30"/>
      <c r="K60" s="30"/>
      <c r="L60" s="93"/>
      <c r="S60" s="30"/>
      <c r="T60" s="30"/>
      <c r="U60" s="30"/>
      <c r="V60" s="30"/>
      <c r="W60" s="30"/>
      <c r="X60" s="30"/>
      <c r="Y60" s="30"/>
      <c r="Z60" s="30"/>
      <c r="AA60" s="30"/>
      <c r="AB60" s="30"/>
      <c r="AC60" s="30"/>
      <c r="AD60" s="30"/>
      <c r="AE60" s="30"/>
    </row>
    <row r="61" spans="1:31" s="2" customFormat="1" ht="29.25" customHeight="1">
      <c r="A61" s="30"/>
      <c r="B61" s="31"/>
      <c r="C61" s="105" t="s">
        <v>96</v>
      </c>
      <c r="D61" s="100"/>
      <c r="E61" s="100"/>
      <c r="F61" s="100"/>
      <c r="G61" s="100"/>
      <c r="H61" s="100"/>
      <c r="I61" s="100"/>
      <c r="J61" s="106" t="s">
        <v>97</v>
      </c>
      <c r="K61" s="100"/>
      <c r="L61" s="93"/>
      <c r="S61" s="30"/>
      <c r="T61" s="30"/>
      <c r="U61" s="30"/>
      <c r="V61" s="30"/>
      <c r="W61" s="30"/>
      <c r="X61" s="30"/>
      <c r="Y61" s="30"/>
      <c r="Z61" s="30"/>
      <c r="AA61" s="30"/>
      <c r="AB61" s="30"/>
      <c r="AC61" s="30"/>
      <c r="AD61" s="30"/>
      <c r="AE61" s="30"/>
    </row>
    <row r="62" spans="1:31" s="2" customFormat="1" ht="10.35" customHeight="1">
      <c r="A62" s="30"/>
      <c r="B62" s="31"/>
      <c r="C62" s="30"/>
      <c r="D62" s="30"/>
      <c r="E62" s="30"/>
      <c r="F62" s="30"/>
      <c r="G62" s="30"/>
      <c r="H62" s="30"/>
      <c r="I62" s="30"/>
      <c r="J62" s="30"/>
      <c r="K62" s="30"/>
      <c r="L62" s="93"/>
      <c r="S62" s="30"/>
      <c r="T62" s="30"/>
      <c r="U62" s="30"/>
      <c r="V62" s="30"/>
      <c r="W62" s="30"/>
      <c r="X62" s="30"/>
      <c r="Y62" s="30"/>
      <c r="Z62" s="30"/>
      <c r="AA62" s="30"/>
      <c r="AB62" s="30"/>
      <c r="AC62" s="30"/>
      <c r="AD62" s="30"/>
      <c r="AE62" s="30"/>
    </row>
    <row r="63" spans="1:47" s="2" customFormat="1" ht="22.9" customHeight="1">
      <c r="A63" s="30"/>
      <c r="B63" s="31"/>
      <c r="C63" s="107" t="s">
        <v>68</v>
      </c>
      <c r="D63" s="30"/>
      <c r="E63" s="30"/>
      <c r="F63" s="30"/>
      <c r="G63" s="30"/>
      <c r="H63" s="30"/>
      <c r="I63" s="30"/>
      <c r="J63" s="64">
        <f>J89</f>
        <v>0</v>
      </c>
      <c r="K63" s="30"/>
      <c r="L63" s="93"/>
      <c r="S63" s="30"/>
      <c r="T63" s="30"/>
      <c r="U63" s="30"/>
      <c r="V63" s="30"/>
      <c r="W63" s="30"/>
      <c r="X63" s="30"/>
      <c r="Y63" s="30"/>
      <c r="Z63" s="30"/>
      <c r="AA63" s="30"/>
      <c r="AB63" s="30"/>
      <c r="AC63" s="30"/>
      <c r="AD63" s="30"/>
      <c r="AE63" s="30"/>
      <c r="AU63" s="18" t="s">
        <v>98</v>
      </c>
    </row>
    <row r="64" spans="2:12" s="9" customFormat="1" ht="24.95" customHeight="1">
      <c r="B64" s="108"/>
      <c r="D64" s="109" t="s">
        <v>1110</v>
      </c>
      <c r="E64" s="110"/>
      <c r="F64" s="110"/>
      <c r="G64" s="110"/>
      <c r="H64" s="110"/>
      <c r="I64" s="110"/>
      <c r="J64" s="111">
        <f>J90</f>
        <v>0</v>
      </c>
      <c r="L64" s="108"/>
    </row>
    <row r="65" spans="2:12" s="10" customFormat="1" ht="19.9" customHeight="1">
      <c r="B65" s="112"/>
      <c r="D65" s="113" t="s">
        <v>1111</v>
      </c>
      <c r="E65" s="114"/>
      <c r="F65" s="114"/>
      <c r="G65" s="114"/>
      <c r="H65" s="114"/>
      <c r="I65" s="114"/>
      <c r="J65" s="115">
        <f>J91</f>
        <v>0</v>
      </c>
      <c r="L65" s="112"/>
    </row>
    <row r="66" spans="2:12" s="10" customFormat="1" ht="19.9" customHeight="1">
      <c r="B66" s="112"/>
      <c r="D66" s="113" t="s">
        <v>1112</v>
      </c>
      <c r="E66" s="114"/>
      <c r="F66" s="114"/>
      <c r="G66" s="114"/>
      <c r="H66" s="114"/>
      <c r="I66" s="114"/>
      <c r="J66" s="115">
        <f>J93</f>
        <v>0</v>
      </c>
      <c r="L66" s="112"/>
    </row>
    <row r="67" spans="2:12" s="10" customFormat="1" ht="19.9" customHeight="1">
      <c r="B67" s="112"/>
      <c r="D67" s="113" t="s">
        <v>1113</v>
      </c>
      <c r="E67" s="114"/>
      <c r="F67" s="114"/>
      <c r="G67" s="114"/>
      <c r="H67" s="114"/>
      <c r="I67" s="114"/>
      <c r="J67" s="115">
        <f>J95</f>
        <v>0</v>
      </c>
      <c r="L67" s="112"/>
    </row>
    <row r="68" spans="1:31" s="2" customFormat="1" ht="21.75" customHeight="1">
      <c r="A68" s="30"/>
      <c r="B68" s="31"/>
      <c r="C68" s="30"/>
      <c r="D68" s="30"/>
      <c r="E68" s="30"/>
      <c r="F68" s="30"/>
      <c r="G68" s="30"/>
      <c r="H68" s="30"/>
      <c r="I68" s="30"/>
      <c r="J68" s="30"/>
      <c r="K68" s="30"/>
      <c r="L68" s="93"/>
      <c r="S68" s="30"/>
      <c r="T68" s="30"/>
      <c r="U68" s="30"/>
      <c r="V68" s="30"/>
      <c r="W68" s="30"/>
      <c r="X68" s="30"/>
      <c r="Y68" s="30"/>
      <c r="Z68" s="30"/>
      <c r="AA68" s="30"/>
      <c r="AB68" s="30"/>
      <c r="AC68" s="30"/>
      <c r="AD68" s="30"/>
      <c r="AE68" s="30"/>
    </row>
    <row r="69" spans="1:31" s="2" customFormat="1" ht="6.95" customHeight="1">
      <c r="A69" s="30"/>
      <c r="B69" s="40"/>
      <c r="C69" s="41"/>
      <c r="D69" s="41"/>
      <c r="E69" s="41"/>
      <c r="F69" s="41"/>
      <c r="G69" s="41"/>
      <c r="H69" s="41"/>
      <c r="I69" s="41"/>
      <c r="J69" s="41"/>
      <c r="K69" s="41"/>
      <c r="L69" s="93"/>
      <c r="S69" s="30"/>
      <c r="T69" s="30"/>
      <c r="U69" s="30"/>
      <c r="V69" s="30"/>
      <c r="W69" s="30"/>
      <c r="X69" s="30"/>
      <c r="Y69" s="30"/>
      <c r="Z69" s="30"/>
      <c r="AA69" s="30"/>
      <c r="AB69" s="30"/>
      <c r="AC69" s="30"/>
      <c r="AD69" s="30"/>
      <c r="AE69" s="30"/>
    </row>
    <row r="73" spans="1:31" s="2" customFormat="1" ht="6.95" customHeight="1">
      <c r="A73" s="30"/>
      <c r="B73" s="42"/>
      <c r="C73" s="43"/>
      <c r="D73" s="43"/>
      <c r="E73" s="43"/>
      <c r="F73" s="43"/>
      <c r="G73" s="43"/>
      <c r="H73" s="43"/>
      <c r="I73" s="43"/>
      <c r="J73" s="43"/>
      <c r="K73" s="43"/>
      <c r="L73" s="93"/>
      <c r="S73" s="30"/>
      <c r="T73" s="30"/>
      <c r="U73" s="30"/>
      <c r="V73" s="30"/>
      <c r="W73" s="30"/>
      <c r="X73" s="30"/>
      <c r="Y73" s="30"/>
      <c r="Z73" s="30"/>
      <c r="AA73" s="30"/>
      <c r="AB73" s="30"/>
      <c r="AC73" s="30"/>
      <c r="AD73" s="30"/>
      <c r="AE73" s="30"/>
    </row>
    <row r="74" spans="1:31" s="2" customFormat="1" ht="24.95" customHeight="1">
      <c r="A74" s="30"/>
      <c r="B74" s="31"/>
      <c r="C74" s="22" t="s">
        <v>113</v>
      </c>
      <c r="D74" s="30"/>
      <c r="E74" s="30"/>
      <c r="F74" s="30"/>
      <c r="G74" s="30"/>
      <c r="H74" s="30"/>
      <c r="I74" s="30"/>
      <c r="J74" s="30"/>
      <c r="K74" s="30"/>
      <c r="L74" s="93"/>
      <c r="S74" s="30"/>
      <c r="T74" s="30"/>
      <c r="U74" s="30"/>
      <c r="V74" s="30"/>
      <c r="W74" s="30"/>
      <c r="X74" s="30"/>
      <c r="Y74" s="30"/>
      <c r="Z74" s="30"/>
      <c r="AA74" s="30"/>
      <c r="AB74" s="30"/>
      <c r="AC74" s="30"/>
      <c r="AD74" s="30"/>
      <c r="AE74" s="30"/>
    </row>
    <row r="75" spans="1:31" s="2" customFormat="1" ht="6.95" customHeight="1">
      <c r="A75" s="30"/>
      <c r="B75" s="31"/>
      <c r="C75" s="30"/>
      <c r="D75" s="30"/>
      <c r="E75" s="30"/>
      <c r="F75" s="30"/>
      <c r="G75" s="30"/>
      <c r="H75" s="30"/>
      <c r="I75" s="30"/>
      <c r="J75" s="30"/>
      <c r="K75" s="30"/>
      <c r="L75" s="93"/>
      <c r="S75" s="30"/>
      <c r="T75" s="30"/>
      <c r="U75" s="30"/>
      <c r="V75" s="30"/>
      <c r="W75" s="30"/>
      <c r="X75" s="30"/>
      <c r="Y75" s="30"/>
      <c r="Z75" s="30"/>
      <c r="AA75" s="30"/>
      <c r="AB75" s="30"/>
      <c r="AC75" s="30"/>
      <c r="AD75" s="30"/>
      <c r="AE75" s="30"/>
    </row>
    <row r="76" spans="1:31" s="2" customFormat="1" ht="12" customHeight="1">
      <c r="A76" s="30"/>
      <c r="B76" s="31"/>
      <c r="C76" s="27" t="s">
        <v>13</v>
      </c>
      <c r="D76" s="30"/>
      <c r="E76" s="30"/>
      <c r="F76" s="30"/>
      <c r="G76" s="30"/>
      <c r="H76" s="30"/>
      <c r="I76" s="30"/>
      <c r="J76" s="30"/>
      <c r="K76" s="30"/>
      <c r="L76" s="93"/>
      <c r="S76" s="30"/>
      <c r="T76" s="30"/>
      <c r="U76" s="30"/>
      <c r="V76" s="30"/>
      <c r="W76" s="30"/>
      <c r="X76" s="30"/>
      <c r="Y76" s="30"/>
      <c r="Z76" s="30"/>
      <c r="AA76" s="30"/>
      <c r="AB76" s="30"/>
      <c r="AC76" s="30"/>
      <c r="AD76" s="30"/>
      <c r="AE76" s="30"/>
    </row>
    <row r="77" spans="1:31" s="2" customFormat="1" ht="16.5" customHeight="1">
      <c r="A77" s="30"/>
      <c r="B77" s="31"/>
      <c r="C77" s="30"/>
      <c r="D77" s="30"/>
      <c r="E77" s="342" t="str">
        <f>E7</f>
        <v>Snižování energetické náročnosti objektu správní budovy střediska Kohinoor PKÚ s.p.</v>
      </c>
      <c r="F77" s="344"/>
      <c r="G77" s="344"/>
      <c r="H77" s="344"/>
      <c r="I77" s="30"/>
      <c r="J77" s="30"/>
      <c r="K77" s="30"/>
      <c r="L77" s="93"/>
      <c r="S77" s="30"/>
      <c r="T77" s="30"/>
      <c r="U77" s="30"/>
      <c r="V77" s="30"/>
      <c r="W77" s="30"/>
      <c r="X77" s="30"/>
      <c r="Y77" s="30"/>
      <c r="Z77" s="30"/>
      <c r="AA77" s="30"/>
      <c r="AB77" s="30"/>
      <c r="AC77" s="30"/>
      <c r="AD77" s="30"/>
      <c r="AE77" s="30"/>
    </row>
    <row r="78" spans="2:12" s="1" customFormat="1" ht="12" customHeight="1">
      <c r="B78" s="21"/>
      <c r="C78" s="27" t="s">
        <v>92</v>
      </c>
      <c r="L78" s="21"/>
    </row>
    <row r="79" spans="1:31" s="2" customFormat="1" ht="16.5" customHeight="1">
      <c r="A79" s="30"/>
      <c r="B79" s="31"/>
      <c r="C79" s="30"/>
      <c r="D79" s="30"/>
      <c r="E79" s="342" t="s">
        <v>93</v>
      </c>
      <c r="F79" s="343"/>
      <c r="G79" s="343"/>
      <c r="H79" s="343"/>
      <c r="I79" s="30"/>
      <c r="J79" s="30"/>
      <c r="K79" s="30"/>
      <c r="L79" s="93"/>
      <c r="S79" s="30"/>
      <c r="T79" s="30"/>
      <c r="U79" s="30"/>
      <c r="V79" s="30"/>
      <c r="W79" s="30"/>
      <c r="X79" s="30"/>
      <c r="Y79" s="30"/>
      <c r="Z79" s="30"/>
      <c r="AA79" s="30"/>
      <c r="AB79" s="30"/>
      <c r="AC79" s="30"/>
      <c r="AD79" s="30"/>
      <c r="AE79" s="30"/>
    </row>
    <row r="80" spans="1:31" s="2" customFormat="1" ht="12" customHeight="1">
      <c r="A80" s="30"/>
      <c r="B80" s="31"/>
      <c r="C80" s="27" t="s">
        <v>94</v>
      </c>
      <c r="D80" s="30"/>
      <c r="E80" s="30"/>
      <c r="F80" s="30"/>
      <c r="G80" s="30"/>
      <c r="H80" s="30"/>
      <c r="I80" s="30"/>
      <c r="J80" s="30"/>
      <c r="K80" s="30"/>
      <c r="L80" s="93"/>
      <c r="S80" s="30"/>
      <c r="T80" s="30"/>
      <c r="U80" s="30"/>
      <c r="V80" s="30"/>
      <c r="W80" s="30"/>
      <c r="X80" s="30"/>
      <c r="Y80" s="30"/>
      <c r="Z80" s="30"/>
      <c r="AA80" s="30"/>
      <c r="AB80" s="30"/>
      <c r="AC80" s="30"/>
      <c r="AD80" s="30"/>
      <c r="AE80" s="30"/>
    </row>
    <row r="81" spans="1:31" s="2" customFormat="1" ht="16.5" customHeight="1">
      <c r="A81" s="30"/>
      <c r="B81" s="31"/>
      <c r="C81" s="30"/>
      <c r="D81" s="30"/>
      <c r="E81" s="333" t="str">
        <f>E11</f>
        <v>2.etapa - VRN</v>
      </c>
      <c r="F81" s="343"/>
      <c r="G81" s="343"/>
      <c r="H81" s="343"/>
      <c r="I81" s="30"/>
      <c r="J81" s="30"/>
      <c r="K81" s="30"/>
      <c r="L81" s="93"/>
      <c r="S81" s="30"/>
      <c r="T81" s="30"/>
      <c r="U81" s="30"/>
      <c r="V81" s="30"/>
      <c r="W81" s="30"/>
      <c r="X81" s="30"/>
      <c r="Y81" s="30"/>
      <c r="Z81" s="30"/>
      <c r="AA81" s="30"/>
      <c r="AB81" s="30"/>
      <c r="AC81" s="30"/>
      <c r="AD81" s="30"/>
      <c r="AE81" s="30"/>
    </row>
    <row r="82" spans="1:31" s="2" customFormat="1" ht="6.95" customHeight="1">
      <c r="A82" s="30"/>
      <c r="B82" s="31"/>
      <c r="C82" s="30"/>
      <c r="D82" s="30"/>
      <c r="E82" s="30"/>
      <c r="F82" s="30"/>
      <c r="G82" s="30"/>
      <c r="H82" s="30"/>
      <c r="I82" s="30"/>
      <c r="J82" s="30"/>
      <c r="K82" s="30"/>
      <c r="L82" s="93"/>
      <c r="S82" s="30"/>
      <c r="T82" s="30"/>
      <c r="U82" s="30"/>
      <c r="V82" s="30"/>
      <c r="W82" s="30"/>
      <c r="X82" s="30"/>
      <c r="Y82" s="30"/>
      <c r="Z82" s="30"/>
      <c r="AA82" s="30"/>
      <c r="AB82" s="30"/>
      <c r="AC82" s="30"/>
      <c r="AD82" s="30"/>
      <c r="AE82" s="30"/>
    </row>
    <row r="83" spans="1:31" s="2" customFormat="1" ht="12" customHeight="1">
      <c r="A83" s="30"/>
      <c r="B83" s="31"/>
      <c r="C83" s="27" t="s">
        <v>17</v>
      </c>
      <c r="D83" s="30"/>
      <c r="E83" s="30"/>
      <c r="F83" s="25" t="str">
        <f>F14</f>
        <v>Mariánské Radčice</v>
      </c>
      <c r="G83" s="30"/>
      <c r="H83" s="30"/>
      <c r="I83" s="27" t="s">
        <v>19</v>
      </c>
      <c r="J83" s="48" t="str">
        <f>IF(J14="","",J14)</f>
        <v>28. 8. 2018</v>
      </c>
      <c r="K83" s="30"/>
      <c r="L83" s="93"/>
      <c r="S83" s="30"/>
      <c r="T83" s="30"/>
      <c r="U83" s="30"/>
      <c r="V83" s="30"/>
      <c r="W83" s="30"/>
      <c r="X83" s="30"/>
      <c r="Y83" s="30"/>
      <c r="Z83" s="30"/>
      <c r="AA83" s="30"/>
      <c r="AB83" s="30"/>
      <c r="AC83" s="30"/>
      <c r="AD83" s="30"/>
      <c r="AE83" s="30"/>
    </row>
    <row r="84" spans="1:31" s="2" customFormat="1" ht="6.95" customHeight="1">
      <c r="A84" s="30"/>
      <c r="B84" s="31"/>
      <c r="C84" s="30"/>
      <c r="D84" s="30"/>
      <c r="E84" s="30"/>
      <c r="F84" s="30"/>
      <c r="G84" s="30"/>
      <c r="H84" s="30"/>
      <c r="I84" s="30"/>
      <c r="J84" s="30"/>
      <c r="K84" s="30"/>
      <c r="L84" s="93"/>
      <c r="S84" s="30"/>
      <c r="T84" s="30"/>
      <c r="U84" s="30"/>
      <c r="V84" s="30"/>
      <c r="W84" s="30"/>
      <c r="X84" s="30"/>
      <c r="Y84" s="30"/>
      <c r="Z84" s="30"/>
      <c r="AA84" s="30"/>
      <c r="AB84" s="30"/>
      <c r="AC84" s="30"/>
      <c r="AD84" s="30"/>
      <c r="AE84" s="30"/>
    </row>
    <row r="85" spans="1:31" s="2" customFormat="1" ht="15.2" customHeight="1">
      <c r="A85" s="30"/>
      <c r="B85" s="31"/>
      <c r="C85" s="27" t="s">
        <v>21</v>
      </c>
      <c r="D85" s="30"/>
      <c r="E85" s="30"/>
      <c r="F85" s="25" t="str">
        <f>E17</f>
        <v>Palivový kombinát Ústí s.p.</v>
      </c>
      <c r="G85" s="30"/>
      <c r="H85" s="30"/>
      <c r="I85" s="27" t="s">
        <v>28</v>
      </c>
      <c r="J85" s="28" t="str">
        <f>E23</f>
        <v>DRAKISA s.r.o.</v>
      </c>
      <c r="K85" s="30"/>
      <c r="L85" s="93"/>
      <c r="S85" s="30"/>
      <c r="T85" s="30"/>
      <c r="U85" s="30"/>
      <c r="V85" s="30"/>
      <c r="W85" s="30"/>
      <c r="X85" s="30"/>
      <c r="Y85" s="30"/>
      <c r="Z85" s="30"/>
      <c r="AA85" s="30"/>
      <c r="AB85" s="30"/>
      <c r="AC85" s="30"/>
      <c r="AD85" s="30"/>
      <c r="AE85" s="30"/>
    </row>
    <row r="86" spans="1:31" s="2" customFormat="1" ht="25.7" customHeight="1">
      <c r="A86" s="30"/>
      <c r="B86" s="31"/>
      <c r="C86" s="27" t="s">
        <v>26</v>
      </c>
      <c r="D86" s="30"/>
      <c r="E86" s="30"/>
      <c r="F86" s="25" t="str">
        <f>IF(E20="","",E20)</f>
        <v xml:space="preserve"> </v>
      </c>
      <c r="G86" s="30"/>
      <c r="H86" s="30"/>
      <c r="I86" s="27" t="s">
        <v>32</v>
      </c>
      <c r="J86" s="28" t="str">
        <f>E26</f>
        <v>STAVEBNÍ ROZPOČTY s.r.o.</v>
      </c>
      <c r="K86" s="30"/>
      <c r="L86" s="93"/>
      <c r="S86" s="30"/>
      <c r="T86" s="30"/>
      <c r="U86" s="30"/>
      <c r="V86" s="30"/>
      <c r="W86" s="30"/>
      <c r="X86" s="30"/>
      <c r="Y86" s="30"/>
      <c r="Z86" s="30"/>
      <c r="AA86" s="30"/>
      <c r="AB86" s="30"/>
      <c r="AC86" s="30"/>
      <c r="AD86" s="30"/>
      <c r="AE86" s="30"/>
    </row>
    <row r="87" spans="1:31" s="2" customFormat="1" ht="10.35" customHeight="1">
      <c r="A87" s="30"/>
      <c r="B87" s="31"/>
      <c r="C87" s="30"/>
      <c r="D87" s="30"/>
      <c r="E87" s="30"/>
      <c r="F87" s="30"/>
      <c r="G87" s="30"/>
      <c r="H87" s="30"/>
      <c r="I87" s="30"/>
      <c r="J87" s="30"/>
      <c r="K87" s="30"/>
      <c r="L87" s="93"/>
      <c r="S87" s="30"/>
      <c r="T87" s="30"/>
      <c r="U87" s="30"/>
      <c r="V87" s="30"/>
      <c r="W87" s="30"/>
      <c r="X87" s="30"/>
      <c r="Y87" s="30"/>
      <c r="Z87" s="30"/>
      <c r="AA87" s="30"/>
      <c r="AB87" s="30"/>
      <c r="AC87" s="30"/>
      <c r="AD87" s="30"/>
      <c r="AE87" s="30"/>
    </row>
    <row r="88" spans="1:31" s="11" customFormat="1" ht="29.25" customHeight="1">
      <c r="A88" s="116"/>
      <c r="B88" s="117"/>
      <c r="C88" s="118" t="s">
        <v>114</v>
      </c>
      <c r="D88" s="119" t="s">
        <v>55</v>
      </c>
      <c r="E88" s="119" t="s">
        <v>52</v>
      </c>
      <c r="F88" s="119" t="s">
        <v>53</v>
      </c>
      <c r="G88" s="119" t="s">
        <v>115</v>
      </c>
      <c r="H88" s="119" t="s">
        <v>116</v>
      </c>
      <c r="I88" s="119" t="s">
        <v>117</v>
      </c>
      <c r="J88" s="119" t="s">
        <v>97</v>
      </c>
      <c r="K88" s="120" t="s">
        <v>118</v>
      </c>
      <c r="L88" s="121"/>
      <c r="M88" s="55" t="s">
        <v>3</v>
      </c>
      <c r="N88" s="56" t="s">
        <v>41</v>
      </c>
      <c r="O88" s="56" t="s">
        <v>119</v>
      </c>
      <c r="P88" s="56" t="s">
        <v>120</v>
      </c>
      <c r="Q88" s="56" t="s">
        <v>121</v>
      </c>
      <c r="R88" s="56" t="s">
        <v>122</v>
      </c>
      <c r="S88" s="56" t="s">
        <v>123</v>
      </c>
      <c r="T88" s="57" t="s">
        <v>124</v>
      </c>
      <c r="U88" s="116"/>
      <c r="V88" s="116"/>
      <c r="W88" s="116"/>
      <c r="X88" s="116"/>
      <c r="Y88" s="116"/>
      <c r="Z88" s="116"/>
      <c r="AA88" s="116"/>
      <c r="AB88" s="116"/>
      <c r="AC88" s="116"/>
      <c r="AD88" s="116"/>
      <c r="AE88" s="116"/>
    </row>
    <row r="89" spans="1:63" s="2" customFormat="1" ht="22.9" customHeight="1">
      <c r="A89" s="30"/>
      <c r="B89" s="31"/>
      <c r="C89" s="262" t="s">
        <v>125</v>
      </c>
      <c r="D89" s="263"/>
      <c r="E89" s="263"/>
      <c r="F89" s="263"/>
      <c r="G89" s="263"/>
      <c r="H89" s="263"/>
      <c r="I89" s="30"/>
      <c r="J89" s="291">
        <f>BK89</f>
        <v>0</v>
      </c>
      <c r="K89" s="263"/>
      <c r="L89" s="31"/>
      <c r="M89" s="58"/>
      <c r="N89" s="49"/>
      <c r="O89" s="59"/>
      <c r="P89" s="122">
        <f>P90</f>
        <v>0</v>
      </c>
      <c r="Q89" s="59"/>
      <c r="R89" s="122">
        <f>R90</f>
        <v>0</v>
      </c>
      <c r="S89" s="59"/>
      <c r="T89" s="123">
        <f>T90</f>
        <v>0</v>
      </c>
      <c r="U89" s="30"/>
      <c r="V89" s="30"/>
      <c r="W89" s="30"/>
      <c r="X89" s="30"/>
      <c r="Y89" s="30"/>
      <c r="Z89" s="30"/>
      <c r="AA89" s="30"/>
      <c r="AB89" s="30"/>
      <c r="AC89" s="30"/>
      <c r="AD89" s="30"/>
      <c r="AE89" s="30"/>
      <c r="AT89" s="18" t="s">
        <v>69</v>
      </c>
      <c r="AU89" s="18" t="s">
        <v>98</v>
      </c>
      <c r="BK89" s="124">
        <f>BK90</f>
        <v>0</v>
      </c>
    </row>
    <row r="90" spans="2:63" s="12" customFormat="1" ht="25.9" customHeight="1">
      <c r="B90" s="125"/>
      <c r="C90" s="264"/>
      <c r="D90" s="265" t="s">
        <v>69</v>
      </c>
      <c r="E90" s="266" t="s">
        <v>86</v>
      </c>
      <c r="F90" s="266" t="s">
        <v>1114</v>
      </c>
      <c r="G90" s="264"/>
      <c r="H90" s="264"/>
      <c r="J90" s="292">
        <f>BK90</f>
        <v>0</v>
      </c>
      <c r="K90" s="264"/>
      <c r="L90" s="125"/>
      <c r="M90" s="127"/>
      <c r="N90" s="128"/>
      <c r="O90" s="128"/>
      <c r="P90" s="129">
        <f>P91+P93+P95</f>
        <v>0</v>
      </c>
      <c r="Q90" s="128"/>
      <c r="R90" s="129">
        <f>R91+R93+R95</f>
        <v>0</v>
      </c>
      <c r="S90" s="128"/>
      <c r="T90" s="130">
        <f>T91+T93+T95</f>
        <v>0</v>
      </c>
      <c r="AR90" s="126" t="s">
        <v>155</v>
      </c>
      <c r="AT90" s="131" t="s">
        <v>69</v>
      </c>
      <c r="AU90" s="131" t="s">
        <v>70</v>
      </c>
      <c r="AY90" s="126" t="s">
        <v>128</v>
      </c>
      <c r="BK90" s="132">
        <f>BK91+BK93+BK95</f>
        <v>0</v>
      </c>
    </row>
    <row r="91" spans="2:63" s="12" customFormat="1" ht="22.9" customHeight="1">
      <c r="B91" s="125"/>
      <c r="C91" s="264"/>
      <c r="D91" s="265" t="s">
        <v>69</v>
      </c>
      <c r="E91" s="267" t="s">
        <v>1115</v>
      </c>
      <c r="F91" s="267" t="s">
        <v>1116</v>
      </c>
      <c r="G91" s="264"/>
      <c r="H91" s="264"/>
      <c r="J91" s="293">
        <f>BK91</f>
        <v>0</v>
      </c>
      <c r="K91" s="264"/>
      <c r="L91" s="125"/>
      <c r="M91" s="127"/>
      <c r="N91" s="128"/>
      <c r="O91" s="128"/>
      <c r="P91" s="129">
        <f>P92</f>
        <v>0</v>
      </c>
      <c r="Q91" s="128"/>
      <c r="R91" s="129">
        <f>R92</f>
        <v>0</v>
      </c>
      <c r="S91" s="128"/>
      <c r="T91" s="130">
        <f>T92</f>
        <v>0</v>
      </c>
      <c r="AR91" s="126" t="s">
        <v>155</v>
      </c>
      <c r="AT91" s="131" t="s">
        <v>69</v>
      </c>
      <c r="AU91" s="131" t="s">
        <v>77</v>
      </c>
      <c r="AY91" s="126" t="s">
        <v>128</v>
      </c>
      <c r="BK91" s="132">
        <f>BK92</f>
        <v>0</v>
      </c>
    </row>
    <row r="92" spans="1:65" s="2" customFormat="1" ht="16.5" customHeight="1">
      <c r="A92" s="30"/>
      <c r="B92" s="133"/>
      <c r="C92" s="268" t="s">
        <v>77</v>
      </c>
      <c r="D92" s="268" t="s">
        <v>130</v>
      </c>
      <c r="E92" s="269" t="s">
        <v>1117</v>
      </c>
      <c r="F92" s="270" t="s">
        <v>1118</v>
      </c>
      <c r="G92" s="271" t="s">
        <v>1119</v>
      </c>
      <c r="H92" s="272">
        <v>1</v>
      </c>
      <c r="I92" s="296"/>
      <c r="J92" s="294">
        <f>ROUND(I92*H92,2)</f>
        <v>0</v>
      </c>
      <c r="K92" s="270" t="s">
        <v>134</v>
      </c>
      <c r="L92" s="31"/>
      <c r="M92" s="135" t="s">
        <v>3</v>
      </c>
      <c r="N92" s="136" t="s">
        <v>44</v>
      </c>
      <c r="O92" s="137">
        <v>0</v>
      </c>
      <c r="P92" s="137">
        <f>O92*H92</f>
        <v>0</v>
      </c>
      <c r="Q92" s="137">
        <v>0</v>
      </c>
      <c r="R92" s="137">
        <f>Q92*H92</f>
        <v>0</v>
      </c>
      <c r="S92" s="137">
        <v>0</v>
      </c>
      <c r="T92" s="138">
        <f>S92*H92</f>
        <v>0</v>
      </c>
      <c r="U92" s="30"/>
      <c r="V92" s="30"/>
      <c r="W92" s="30"/>
      <c r="X92" s="30"/>
      <c r="Y92" s="30"/>
      <c r="Z92" s="30"/>
      <c r="AA92" s="30"/>
      <c r="AB92" s="30"/>
      <c r="AC92" s="30"/>
      <c r="AD92" s="30"/>
      <c r="AE92" s="30"/>
      <c r="AR92" s="139" t="s">
        <v>1120</v>
      </c>
      <c r="AT92" s="139" t="s">
        <v>130</v>
      </c>
      <c r="AU92" s="139" t="s">
        <v>83</v>
      </c>
      <c r="AY92" s="18" t="s">
        <v>128</v>
      </c>
      <c r="BE92" s="140">
        <f>IF(N92="základní",J92,0)</f>
        <v>0</v>
      </c>
      <c r="BF92" s="140">
        <f>IF(N92="snížená",J92,0)</f>
        <v>0</v>
      </c>
      <c r="BG92" s="140">
        <f>IF(N92="zákl. přenesená",J92,0)</f>
        <v>0</v>
      </c>
      <c r="BH92" s="140">
        <f>IF(N92="sníž. přenesená",J92,0)</f>
        <v>0</v>
      </c>
      <c r="BI92" s="140">
        <f>IF(N92="nulová",J92,0)</f>
        <v>0</v>
      </c>
      <c r="BJ92" s="18" t="s">
        <v>135</v>
      </c>
      <c r="BK92" s="140">
        <f>ROUND(I92*H92,2)</f>
        <v>0</v>
      </c>
      <c r="BL92" s="18" t="s">
        <v>1120</v>
      </c>
      <c r="BM92" s="139" t="s">
        <v>1121</v>
      </c>
    </row>
    <row r="93" spans="2:63" s="12" customFormat="1" ht="22.9" customHeight="1">
      <c r="B93" s="125"/>
      <c r="C93" s="264"/>
      <c r="D93" s="265" t="s">
        <v>69</v>
      </c>
      <c r="E93" s="267" t="s">
        <v>1122</v>
      </c>
      <c r="F93" s="267" t="s">
        <v>1123</v>
      </c>
      <c r="G93" s="264"/>
      <c r="H93" s="264"/>
      <c r="J93" s="293">
        <f>BK93</f>
        <v>0</v>
      </c>
      <c r="K93" s="264"/>
      <c r="L93" s="125"/>
      <c r="M93" s="127"/>
      <c r="N93" s="128"/>
      <c r="O93" s="128"/>
      <c r="P93" s="129">
        <f>P94</f>
        <v>0</v>
      </c>
      <c r="Q93" s="128"/>
      <c r="R93" s="129">
        <f>R94</f>
        <v>0</v>
      </c>
      <c r="S93" s="128"/>
      <c r="T93" s="130">
        <f>T94</f>
        <v>0</v>
      </c>
      <c r="AR93" s="126" t="s">
        <v>155</v>
      </c>
      <c r="AT93" s="131" t="s">
        <v>69</v>
      </c>
      <c r="AU93" s="131" t="s">
        <v>77</v>
      </c>
      <c r="AY93" s="126" t="s">
        <v>128</v>
      </c>
      <c r="BK93" s="132">
        <f>BK94</f>
        <v>0</v>
      </c>
    </row>
    <row r="94" spans="1:65" s="2" customFormat="1" ht="16.5" customHeight="1">
      <c r="A94" s="30"/>
      <c r="B94" s="133"/>
      <c r="C94" s="268" t="s">
        <v>83</v>
      </c>
      <c r="D94" s="268" t="s">
        <v>130</v>
      </c>
      <c r="E94" s="269" t="s">
        <v>1124</v>
      </c>
      <c r="F94" s="270" t="s">
        <v>1123</v>
      </c>
      <c r="G94" s="271" t="s">
        <v>1119</v>
      </c>
      <c r="H94" s="272">
        <v>1</v>
      </c>
      <c r="I94" s="296"/>
      <c r="J94" s="294">
        <f>ROUND(I94*H94,2)</f>
        <v>0</v>
      </c>
      <c r="K94" s="270" t="s">
        <v>134</v>
      </c>
      <c r="L94" s="31"/>
      <c r="M94" s="135" t="s">
        <v>3</v>
      </c>
      <c r="N94" s="136" t="s">
        <v>44</v>
      </c>
      <c r="O94" s="137">
        <v>0</v>
      </c>
      <c r="P94" s="137">
        <f>O94*H94</f>
        <v>0</v>
      </c>
      <c r="Q94" s="137">
        <v>0</v>
      </c>
      <c r="R94" s="137">
        <f>Q94*H94</f>
        <v>0</v>
      </c>
      <c r="S94" s="137">
        <v>0</v>
      </c>
      <c r="T94" s="138">
        <f>S94*H94</f>
        <v>0</v>
      </c>
      <c r="U94" s="30"/>
      <c r="V94" s="30"/>
      <c r="W94" s="30"/>
      <c r="X94" s="30"/>
      <c r="Y94" s="30"/>
      <c r="Z94" s="30"/>
      <c r="AA94" s="30"/>
      <c r="AB94" s="30"/>
      <c r="AC94" s="30"/>
      <c r="AD94" s="30"/>
      <c r="AE94" s="30"/>
      <c r="AR94" s="139" t="s">
        <v>1120</v>
      </c>
      <c r="AT94" s="139" t="s">
        <v>130</v>
      </c>
      <c r="AU94" s="139" t="s">
        <v>83</v>
      </c>
      <c r="AY94" s="18" t="s">
        <v>128</v>
      </c>
      <c r="BE94" s="140">
        <f>IF(N94="základní",J94,0)</f>
        <v>0</v>
      </c>
      <c r="BF94" s="140">
        <f>IF(N94="snížená",J94,0)</f>
        <v>0</v>
      </c>
      <c r="BG94" s="140">
        <f>IF(N94="zákl. přenesená",J94,0)</f>
        <v>0</v>
      </c>
      <c r="BH94" s="140">
        <f>IF(N94="sníž. přenesená",J94,0)</f>
        <v>0</v>
      </c>
      <c r="BI94" s="140">
        <f>IF(N94="nulová",J94,0)</f>
        <v>0</v>
      </c>
      <c r="BJ94" s="18" t="s">
        <v>135</v>
      </c>
      <c r="BK94" s="140">
        <f>ROUND(I94*H94,2)</f>
        <v>0</v>
      </c>
      <c r="BL94" s="18" t="s">
        <v>1120</v>
      </c>
      <c r="BM94" s="139" t="s">
        <v>1125</v>
      </c>
    </row>
    <row r="95" spans="2:63" s="12" customFormat="1" ht="22.9" customHeight="1">
      <c r="B95" s="125"/>
      <c r="C95" s="264"/>
      <c r="D95" s="265" t="s">
        <v>69</v>
      </c>
      <c r="E95" s="267" t="s">
        <v>1126</v>
      </c>
      <c r="F95" s="267" t="s">
        <v>1127</v>
      </c>
      <c r="G95" s="264"/>
      <c r="H95" s="264"/>
      <c r="J95" s="293">
        <f>BK95</f>
        <v>0</v>
      </c>
      <c r="K95" s="264"/>
      <c r="L95" s="125"/>
      <c r="M95" s="127"/>
      <c r="N95" s="128"/>
      <c r="O95" s="128"/>
      <c r="P95" s="129">
        <f>SUM(P96:P97)</f>
        <v>0</v>
      </c>
      <c r="Q95" s="128"/>
      <c r="R95" s="129">
        <f>SUM(R96:R97)</f>
        <v>0</v>
      </c>
      <c r="S95" s="128"/>
      <c r="T95" s="130">
        <f>SUM(T96:T97)</f>
        <v>0</v>
      </c>
      <c r="AR95" s="126" t="s">
        <v>155</v>
      </c>
      <c r="AT95" s="131" t="s">
        <v>69</v>
      </c>
      <c r="AU95" s="131" t="s">
        <v>77</v>
      </c>
      <c r="AY95" s="126" t="s">
        <v>128</v>
      </c>
      <c r="BK95" s="132">
        <f>SUM(BK96:BK97)</f>
        <v>0</v>
      </c>
    </row>
    <row r="96" spans="1:65" s="2" customFormat="1" ht="16.5" customHeight="1">
      <c r="A96" s="30"/>
      <c r="B96" s="133"/>
      <c r="C96" s="268" t="s">
        <v>147</v>
      </c>
      <c r="D96" s="268" t="s">
        <v>130</v>
      </c>
      <c r="E96" s="269" t="s">
        <v>1128</v>
      </c>
      <c r="F96" s="270" t="s">
        <v>1129</v>
      </c>
      <c r="G96" s="271" t="s">
        <v>1119</v>
      </c>
      <c r="H96" s="272">
        <v>1</v>
      </c>
      <c r="I96" s="296"/>
      <c r="J96" s="294">
        <f>ROUND(I96*H96,2)</f>
        <v>0</v>
      </c>
      <c r="K96" s="270" t="s">
        <v>134</v>
      </c>
      <c r="L96" s="31"/>
      <c r="M96" s="135" t="s">
        <v>3</v>
      </c>
      <c r="N96" s="136" t="s">
        <v>44</v>
      </c>
      <c r="O96" s="137">
        <v>0</v>
      </c>
      <c r="P96" s="137">
        <f>O96*H96</f>
        <v>0</v>
      </c>
      <c r="Q96" s="137">
        <v>0</v>
      </c>
      <c r="R96" s="137">
        <f>Q96*H96</f>
        <v>0</v>
      </c>
      <c r="S96" s="137">
        <v>0</v>
      </c>
      <c r="T96" s="138">
        <f>S96*H96</f>
        <v>0</v>
      </c>
      <c r="U96" s="30"/>
      <c r="V96" s="30"/>
      <c r="W96" s="30"/>
      <c r="X96" s="30"/>
      <c r="Y96" s="30"/>
      <c r="Z96" s="30"/>
      <c r="AA96" s="30"/>
      <c r="AB96" s="30"/>
      <c r="AC96" s="30"/>
      <c r="AD96" s="30"/>
      <c r="AE96" s="30"/>
      <c r="AR96" s="139" t="s">
        <v>1120</v>
      </c>
      <c r="AT96" s="139" t="s">
        <v>130</v>
      </c>
      <c r="AU96" s="139" t="s">
        <v>83</v>
      </c>
      <c r="AY96" s="18" t="s">
        <v>128</v>
      </c>
      <c r="BE96" s="140">
        <f>IF(N96="základní",J96,0)</f>
        <v>0</v>
      </c>
      <c r="BF96" s="140">
        <f>IF(N96="snížená",J96,0)</f>
        <v>0</v>
      </c>
      <c r="BG96" s="140">
        <f>IF(N96="zákl. přenesená",J96,0)</f>
        <v>0</v>
      </c>
      <c r="BH96" s="140">
        <f>IF(N96="sníž. přenesená",J96,0)</f>
        <v>0</v>
      </c>
      <c r="BI96" s="140">
        <f>IF(N96="nulová",J96,0)</f>
        <v>0</v>
      </c>
      <c r="BJ96" s="18" t="s">
        <v>135</v>
      </c>
      <c r="BK96" s="140">
        <f>ROUND(I96*H96,2)</f>
        <v>0</v>
      </c>
      <c r="BL96" s="18" t="s">
        <v>1120</v>
      </c>
      <c r="BM96" s="139" t="s">
        <v>1130</v>
      </c>
    </row>
    <row r="97" spans="1:65" s="2" customFormat="1" ht="16.5" customHeight="1">
      <c r="A97" s="30"/>
      <c r="B97" s="133"/>
      <c r="C97" s="268" t="s">
        <v>135</v>
      </c>
      <c r="D97" s="268" t="s">
        <v>130</v>
      </c>
      <c r="E97" s="269" t="s">
        <v>1131</v>
      </c>
      <c r="F97" s="270" t="s">
        <v>1132</v>
      </c>
      <c r="G97" s="271" t="s">
        <v>1119</v>
      </c>
      <c r="H97" s="272">
        <v>1</v>
      </c>
      <c r="I97" s="296"/>
      <c r="J97" s="294">
        <f>ROUND(I97*H97,2)</f>
        <v>0</v>
      </c>
      <c r="K97" s="270" t="s">
        <v>134</v>
      </c>
      <c r="L97" s="31"/>
      <c r="M97" s="165" t="s">
        <v>3</v>
      </c>
      <c r="N97" s="166" t="s">
        <v>44</v>
      </c>
      <c r="O97" s="167">
        <v>0</v>
      </c>
      <c r="P97" s="167">
        <f>O97*H97</f>
        <v>0</v>
      </c>
      <c r="Q97" s="167">
        <v>0</v>
      </c>
      <c r="R97" s="167">
        <f>Q97*H97</f>
        <v>0</v>
      </c>
      <c r="S97" s="167">
        <v>0</v>
      </c>
      <c r="T97" s="168">
        <f>S97*H97</f>
        <v>0</v>
      </c>
      <c r="U97" s="30"/>
      <c r="V97" s="30"/>
      <c r="W97" s="30"/>
      <c r="X97" s="30"/>
      <c r="Y97" s="30"/>
      <c r="Z97" s="30"/>
      <c r="AA97" s="30"/>
      <c r="AB97" s="30"/>
      <c r="AC97" s="30"/>
      <c r="AD97" s="30"/>
      <c r="AE97" s="30"/>
      <c r="AR97" s="139" t="s">
        <v>1120</v>
      </c>
      <c r="AT97" s="139" t="s">
        <v>130</v>
      </c>
      <c r="AU97" s="139" t="s">
        <v>83</v>
      </c>
      <c r="AY97" s="18" t="s">
        <v>128</v>
      </c>
      <c r="BE97" s="140">
        <f>IF(N97="základní",J97,0)</f>
        <v>0</v>
      </c>
      <c r="BF97" s="140">
        <f>IF(N97="snížená",J97,0)</f>
        <v>0</v>
      </c>
      <c r="BG97" s="140">
        <f>IF(N97="zákl. přenesená",J97,0)</f>
        <v>0</v>
      </c>
      <c r="BH97" s="140">
        <f>IF(N97="sníž. přenesená",J97,0)</f>
        <v>0</v>
      </c>
      <c r="BI97" s="140">
        <f>IF(N97="nulová",J97,0)</f>
        <v>0</v>
      </c>
      <c r="BJ97" s="18" t="s">
        <v>135</v>
      </c>
      <c r="BK97" s="140">
        <f>ROUND(I97*H97,2)</f>
        <v>0</v>
      </c>
      <c r="BL97" s="18" t="s">
        <v>1120</v>
      </c>
      <c r="BM97" s="139" t="s">
        <v>1133</v>
      </c>
    </row>
    <row r="98" spans="1:31" s="2" customFormat="1" ht="6.95" customHeight="1">
      <c r="A98" s="30"/>
      <c r="B98" s="40"/>
      <c r="C98" s="41"/>
      <c r="D98" s="41"/>
      <c r="E98" s="41"/>
      <c r="F98" s="41"/>
      <c r="G98" s="41"/>
      <c r="H98" s="41"/>
      <c r="I98" s="41"/>
      <c r="J98" s="41"/>
      <c r="K98" s="41"/>
      <c r="L98" s="31"/>
      <c r="M98" s="30"/>
      <c r="O98" s="30"/>
      <c r="P98" s="30"/>
      <c r="Q98" s="30"/>
      <c r="R98" s="30"/>
      <c r="S98" s="30"/>
      <c r="T98" s="30"/>
      <c r="U98" s="30"/>
      <c r="V98" s="30"/>
      <c r="W98" s="30"/>
      <c r="X98" s="30"/>
      <c r="Y98" s="30"/>
      <c r="Z98" s="30"/>
      <c r="AA98" s="30"/>
      <c r="AB98" s="30"/>
      <c r="AC98" s="30"/>
      <c r="AD98" s="30"/>
      <c r="AE98" s="30"/>
    </row>
  </sheetData>
  <sheetProtection algorithmName="SHA-512" hashValue="Th4WaR8gXrVz6sRrZ/mA+oxvCAoGZ0+qVGHXr0kAkauVMAGlp2876sIkFmt+WzsHbD5zhGFRtbgMzloUdn6DTA==" saltValue="4FOFSpPSxgjeEODpqy6E4A==" spinCount="100000" sheet="1" objects="1" scenarios="1"/>
  <autoFilter ref="C88:K97"/>
  <mergeCells count="11">
    <mergeCell ref="E81:H81"/>
    <mergeCell ref="E7:H7"/>
    <mergeCell ref="E9:H9"/>
    <mergeCell ref="E11:H11"/>
    <mergeCell ref="E29:H29"/>
    <mergeCell ref="E50:H50"/>
    <mergeCell ref="L2:V2"/>
    <mergeCell ref="E52:H52"/>
    <mergeCell ref="E54:H54"/>
    <mergeCell ref="E77:H77"/>
    <mergeCell ref="E79:H7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48"/>
  <sheetViews>
    <sheetView showGridLines="0" tabSelected="1" workbookViewId="0" topLeftCell="A1">
      <selection activeCell="I102" sqref="I102"/>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91"/>
    </row>
    <row r="2" spans="12:46" s="1" customFormat="1" ht="36.95" customHeight="1">
      <c r="L2" s="305" t="s">
        <v>6</v>
      </c>
      <c r="M2" s="306"/>
      <c r="N2" s="306"/>
      <c r="O2" s="306"/>
      <c r="P2" s="306"/>
      <c r="Q2" s="306"/>
      <c r="R2" s="306"/>
      <c r="S2" s="306"/>
      <c r="T2" s="306"/>
      <c r="U2" s="306"/>
      <c r="V2" s="306"/>
      <c r="AT2" s="18" t="s">
        <v>90</v>
      </c>
    </row>
    <row r="3" spans="2:46" s="1" customFormat="1" ht="6.95" customHeight="1">
      <c r="B3" s="19"/>
      <c r="C3" s="20"/>
      <c r="D3" s="20"/>
      <c r="E3" s="20"/>
      <c r="F3" s="20"/>
      <c r="G3" s="20"/>
      <c r="H3" s="20"/>
      <c r="I3" s="20"/>
      <c r="J3" s="20"/>
      <c r="K3" s="20"/>
      <c r="L3" s="21"/>
      <c r="AT3" s="18" t="s">
        <v>70</v>
      </c>
    </row>
    <row r="4" spans="2:46" s="1" customFormat="1" ht="24.95" customHeight="1">
      <c r="B4" s="21"/>
      <c r="D4" s="22" t="s">
        <v>91</v>
      </c>
      <c r="L4" s="21"/>
      <c r="M4" s="92" t="s">
        <v>10</v>
      </c>
      <c r="AT4" s="18" t="s">
        <v>31</v>
      </c>
    </row>
    <row r="5" spans="2:12" s="1" customFormat="1" ht="6.95" customHeight="1">
      <c r="B5" s="21"/>
      <c r="L5" s="21"/>
    </row>
    <row r="6" spans="2:12" s="1" customFormat="1" ht="12" customHeight="1">
      <c r="B6" s="21"/>
      <c r="D6" s="27" t="s">
        <v>13</v>
      </c>
      <c r="L6" s="21"/>
    </row>
    <row r="7" spans="2:12" s="1" customFormat="1" ht="16.5" customHeight="1">
      <c r="B7" s="21"/>
      <c r="E7" s="342" t="str">
        <f>'Rekapitulace zakázky'!K6</f>
        <v>Snižování energetické náročnosti objektu správní budovy střediska Kohinoor PKÚ s.p.</v>
      </c>
      <c r="F7" s="344"/>
      <c r="G7" s="344"/>
      <c r="H7" s="344"/>
      <c r="L7" s="21"/>
    </row>
    <row r="8" spans="1:31" s="2" customFormat="1" ht="12" customHeight="1">
      <c r="A8" s="30"/>
      <c r="B8" s="31"/>
      <c r="C8" s="30"/>
      <c r="D8" s="27" t="s">
        <v>92</v>
      </c>
      <c r="E8" s="30"/>
      <c r="F8" s="30"/>
      <c r="G8" s="30"/>
      <c r="H8" s="30"/>
      <c r="I8" s="30"/>
      <c r="J8" s="30"/>
      <c r="K8" s="30"/>
      <c r="L8" s="93"/>
      <c r="S8" s="30"/>
      <c r="T8" s="30"/>
      <c r="U8" s="30"/>
      <c r="V8" s="30"/>
      <c r="W8" s="30"/>
      <c r="X8" s="30"/>
      <c r="Y8" s="30"/>
      <c r="Z8" s="30"/>
      <c r="AA8" s="30"/>
      <c r="AB8" s="30"/>
      <c r="AC8" s="30"/>
      <c r="AD8" s="30"/>
      <c r="AE8" s="30"/>
    </row>
    <row r="9" spans="1:31" s="2" customFormat="1" ht="16.5" customHeight="1">
      <c r="A9" s="30"/>
      <c r="B9" s="31"/>
      <c r="C9" s="30"/>
      <c r="D9" s="30"/>
      <c r="E9" s="333" t="s">
        <v>1134</v>
      </c>
      <c r="F9" s="343"/>
      <c r="G9" s="343"/>
      <c r="H9" s="343"/>
      <c r="I9" s="30"/>
      <c r="J9" s="30"/>
      <c r="K9" s="30"/>
      <c r="L9" s="93"/>
      <c r="S9" s="30"/>
      <c r="T9" s="30"/>
      <c r="U9" s="30"/>
      <c r="V9" s="30"/>
      <c r="W9" s="30"/>
      <c r="X9" s="30"/>
      <c r="Y9" s="30"/>
      <c r="Z9" s="30"/>
      <c r="AA9" s="30"/>
      <c r="AB9" s="30"/>
      <c r="AC9" s="30"/>
      <c r="AD9" s="30"/>
      <c r="AE9" s="30"/>
    </row>
    <row r="10" spans="1:31" s="2" customFormat="1" ht="12">
      <c r="A10" s="30"/>
      <c r="B10" s="31"/>
      <c r="C10" s="30"/>
      <c r="D10" s="30"/>
      <c r="E10" s="30"/>
      <c r="F10" s="30"/>
      <c r="G10" s="30"/>
      <c r="H10" s="30"/>
      <c r="I10" s="30"/>
      <c r="J10" s="30"/>
      <c r="K10" s="30"/>
      <c r="L10" s="93"/>
      <c r="S10" s="30"/>
      <c r="T10" s="30"/>
      <c r="U10" s="30"/>
      <c r="V10" s="30"/>
      <c r="W10" s="30"/>
      <c r="X10" s="30"/>
      <c r="Y10" s="30"/>
      <c r="Z10" s="30"/>
      <c r="AA10" s="30"/>
      <c r="AB10" s="30"/>
      <c r="AC10" s="30"/>
      <c r="AD10" s="30"/>
      <c r="AE10" s="30"/>
    </row>
    <row r="11" spans="1:31" s="2" customFormat="1" ht="12" customHeight="1">
      <c r="A11" s="30"/>
      <c r="B11" s="31"/>
      <c r="C11" s="30"/>
      <c r="D11" s="27" t="s">
        <v>15</v>
      </c>
      <c r="E11" s="30"/>
      <c r="F11" s="25" t="s">
        <v>3</v>
      </c>
      <c r="G11" s="30"/>
      <c r="H11" s="30"/>
      <c r="I11" s="27" t="s">
        <v>16</v>
      </c>
      <c r="J11" s="25" t="s">
        <v>3</v>
      </c>
      <c r="K11" s="30"/>
      <c r="L11" s="93"/>
      <c r="S11" s="30"/>
      <c r="T11" s="30"/>
      <c r="U11" s="30"/>
      <c r="V11" s="30"/>
      <c r="W11" s="30"/>
      <c r="X11" s="30"/>
      <c r="Y11" s="30"/>
      <c r="Z11" s="30"/>
      <c r="AA11" s="30"/>
      <c r="AB11" s="30"/>
      <c r="AC11" s="30"/>
      <c r="AD11" s="30"/>
      <c r="AE11" s="30"/>
    </row>
    <row r="12" spans="1:31" s="2" customFormat="1" ht="12" customHeight="1">
      <c r="A12" s="30"/>
      <c r="B12" s="31"/>
      <c r="C12" s="30"/>
      <c r="D12" s="27" t="s">
        <v>17</v>
      </c>
      <c r="E12" s="30"/>
      <c r="F12" s="25" t="s">
        <v>18</v>
      </c>
      <c r="G12" s="30"/>
      <c r="H12" s="30"/>
      <c r="I12" s="27" t="s">
        <v>19</v>
      </c>
      <c r="J12" s="48" t="str">
        <f>'Rekapitulace zakázky'!AN8</f>
        <v>28. 8. 2018</v>
      </c>
      <c r="K12" s="30"/>
      <c r="L12" s="93"/>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30"/>
      <c r="J13" s="30"/>
      <c r="K13" s="30"/>
      <c r="L13" s="93"/>
      <c r="S13" s="30"/>
      <c r="T13" s="30"/>
      <c r="U13" s="30"/>
      <c r="V13" s="30"/>
      <c r="W13" s="30"/>
      <c r="X13" s="30"/>
      <c r="Y13" s="30"/>
      <c r="Z13" s="30"/>
      <c r="AA13" s="30"/>
      <c r="AB13" s="30"/>
      <c r="AC13" s="30"/>
      <c r="AD13" s="30"/>
      <c r="AE13" s="30"/>
    </row>
    <row r="14" spans="1:31" s="2" customFormat="1" ht="12" customHeight="1">
      <c r="A14" s="30"/>
      <c r="B14" s="31"/>
      <c r="C14" s="30"/>
      <c r="D14" s="27" t="s">
        <v>21</v>
      </c>
      <c r="E14" s="30"/>
      <c r="F14" s="30"/>
      <c r="G14" s="30"/>
      <c r="H14" s="30"/>
      <c r="I14" s="27" t="s">
        <v>22</v>
      </c>
      <c r="J14" s="25" t="s">
        <v>23</v>
      </c>
      <c r="K14" s="30"/>
      <c r="L14" s="93"/>
      <c r="S14" s="30"/>
      <c r="T14" s="30"/>
      <c r="U14" s="30"/>
      <c r="V14" s="30"/>
      <c r="W14" s="30"/>
      <c r="X14" s="30"/>
      <c r="Y14" s="30"/>
      <c r="Z14" s="30"/>
      <c r="AA14" s="30"/>
      <c r="AB14" s="30"/>
      <c r="AC14" s="30"/>
      <c r="AD14" s="30"/>
      <c r="AE14" s="30"/>
    </row>
    <row r="15" spans="1:31" s="2" customFormat="1" ht="18" customHeight="1">
      <c r="A15" s="30"/>
      <c r="B15" s="31"/>
      <c r="C15" s="30"/>
      <c r="D15" s="30"/>
      <c r="E15" s="25" t="s">
        <v>24</v>
      </c>
      <c r="F15" s="30"/>
      <c r="G15" s="30"/>
      <c r="H15" s="30"/>
      <c r="I15" s="27" t="s">
        <v>25</v>
      </c>
      <c r="J15" s="25" t="s">
        <v>3</v>
      </c>
      <c r="K15" s="30"/>
      <c r="L15" s="93"/>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30"/>
      <c r="J16" s="30"/>
      <c r="K16" s="30"/>
      <c r="L16" s="93"/>
      <c r="S16" s="30"/>
      <c r="T16" s="30"/>
      <c r="U16" s="30"/>
      <c r="V16" s="30"/>
      <c r="W16" s="30"/>
      <c r="X16" s="30"/>
      <c r="Y16" s="30"/>
      <c r="Z16" s="30"/>
      <c r="AA16" s="30"/>
      <c r="AB16" s="30"/>
      <c r="AC16" s="30"/>
      <c r="AD16" s="30"/>
      <c r="AE16" s="30"/>
    </row>
    <row r="17" spans="1:31" s="2" customFormat="1" ht="12" customHeight="1">
      <c r="A17" s="30"/>
      <c r="B17" s="31"/>
      <c r="C17" s="30"/>
      <c r="D17" s="27" t="s">
        <v>26</v>
      </c>
      <c r="E17" s="30"/>
      <c r="F17" s="30" t="str">
        <f>'Rekapitulace zakázky'!K13</f>
        <v>doplnit</v>
      </c>
      <c r="G17" s="30"/>
      <c r="H17" s="30"/>
      <c r="I17" s="27" t="s">
        <v>22</v>
      </c>
      <c r="J17" s="25" t="str">
        <f>'Rekapitulace zakázky'!AN13</f>
        <v>doplnit</v>
      </c>
      <c r="K17" s="30"/>
      <c r="L17" s="93"/>
      <c r="S17" s="30"/>
      <c r="T17" s="30"/>
      <c r="U17" s="30"/>
      <c r="V17" s="30"/>
      <c r="W17" s="30"/>
      <c r="X17" s="30"/>
      <c r="Y17" s="30"/>
      <c r="Z17" s="30"/>
      <c r="AA17" s="30"/>
      <c r="AB17" s="30"/>
      <c r="AC17" s="30"/>
      <c r="AD17" s="30"/>
      <c r="AE17" s="30"/>
    </row>
    <row r="18" spans="1:31" s="2" customFormat="1" ht="18" customHeight="1">
      <c r="A18" s="30"/>
      <c r="B18" s="31"/>
      <c r="C18" s="30"/>
      <c r="D18" s="30"/>
      <c r="E18" s="25" t="s">
        <v>27</v>
      </c>
      <c r="F18" s="30"/>
      <c r="G18" s="30"/>
      <c r="H18" s="30"/>
      <c r="I18" s="27" t="s">
        <v>25</v>
      </c>
      <c r="J18" s="25" t="str">
        <f>'Rekapitulace zakázky'!AN14</f>
        <v>doplnit</v>
      </c>
      <c r="K18" s="30"/>
      <c r="L18" s="93"/>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30"/>
      <c r="J19" s="30"/>
      <c r="K19" s="30"/>
      <c r="L19" s="93"/>
      <c r="S19" s="30"/>
      <c r="T19" s="30"/>
      <c r="U19" s="30"/>
      <c r="V19" s="30"/>
      <c r="W19" s="30"/>
      <c r="X19" s="30"/>
      <c r="Y19" s="30"/>
      <c r="Z19" s="30"/>
      <c r="AA19" s="30"/>
      <c r="AB19" s="30"/>
      <c r="AC19" s="30"/>
      <c r="AD19" s="30"/>
      <c r="AE19" s="30"/>
    </row>
    <row r="20" spans="1:31" s="2" customFormat="1" ht="12" customHeight="1">
      <c r="A20" s="30"/>
      <c r="B20" s="31"/>
      <c r="C20" s="30"/>
      <c r="D20" s="27" t="s">
        <v>28</v>
      </c>
      <c r="E20" s="30"/>
      <c r="F20" s="30"/>
      <c r="G20" s="30"/>
      <c r="H20" s="30"/>
      <c r="I20" s="27" t="s">
        <v>22</v>
      </c>
      <c r="J20" s="25" t="s">
        <v>1135</v>
      </c>
      <c r="K20" s="30"/>
      <c r="L20" s="93"/>
      <c r="S20" s="30"/>
      <c r="T20" s="30"/>
      <c r="U20" s="30"/>
      <c r="V20" s="30"/>
      <c r="W20" s="30"/>
      <c r="X20" s="30"/>
      <c r="Y20" s="30"/>
      <c r="Z20" s="30"/>
      <c r="AA20" s="30"/>
      <c r="AB20" s="30"/>
      <c r="AC20" s="30"/>
      <c r="AD20" s="30"/>
      <c r="AE20" s="30"/>
    </row>
    <row r="21" spans="1:31" s="2" customFormat="1" ht="18" customHeight="1">
      <c r="A21" s="30"/>
      <c r="B21" s="31"/>
      <c r="C21" s="30"/>
      <c r="D21" s="30"/>
      <c r="E21" s="25" t="s">
        <v>1136</v>
      </c>
      <c r="F21" s="30"/>
      <c r="G21" s="30"/>
      <c r="H21" s="30"/>
      <c r="I21" s="27" t="s">
        <v>25</v>
      </c>
      <c r="J21" s="25" t="s">
        <v>1137</v>
      </c>
      <c r="K21" s="30"/>
      <c r="L21" s="93"/>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30"/>
      <c r="J22" s="30"/>
      <c r="K22" s="30"/>
      <c r="L22" s="93"/>
      <c r="S22" s="30"/>
      <c r="T22" s="30"/>
      <c r="U22" s="30"/>
      <c r="V22" s="30"/>
      <c r="W22" s="30"/>
      <c r="X22" s="30"/>
      <c r="Y22" s="30"/>
      <c r="Z22" s="30"/>
      <c r="AA22" s="30"/>
      <c r="AB22" s="30"/>
      <c r="AC22" s="30"/>
      <c r="AD22" s="30"/>
      <c r="AE22" s="30"/>
    </row>
    <row r="23" spans="1:31" s="2" customFormat="1" ht="12" customHeight="1">
      <c r="A23" s="30"/>
      <c r="B23" s="31"/>
      <c r="C23" s="30"/>
      <c r="D23" s="27" t="s">
        <v>32</v>
      </c>
      <c r="E23" s="30"/>
      <c r="F23" s="30"/>
      <c r="G23" s="30"/>
      <c r="H23" s="30"/>
      <c r="I23" s="27" t="s">
        <v>22</v>
      </c>
      <c r="J23" s="25" t="s">
        <v>33</v>
      </c>
      <c r="K23" s="30"/>
      <c r="L23" s="93"/>
      <c r="S23" s="30"/>
      <c r="T23" s="30"/>
      <c r="U23" s="30"/>
      <c r="V23" s="30"/>
      <c r="W23" s="30"/>
      <c r="X23" s="30"/>
      <c r="Y23" s="30"/>
      <c r="Z23" s="30"/>
      <c r="AA23" s="30"/>
      <c r="AB23" s="30"/>
      <c r="AC23" s="30"/>
      <c r="AD23" s="30"/>
      <c r="AE23" s="30"/>
    </row>
    <row r="24" spans="1:31" s="2" customFormat="1" ht="18" customHeight="1">
      <c r="A24" s="30"/>
      <c r="B24" s="31"/>
      <c r="C24" s="30"/>
      <c r="D24" s="30"/>
      <c r="E24" s="25" t="s">
        <v>34</v>
      </c>
      <c r="F24" s="30"/>
      <c r="G24" s="30"/>
      <c r="H24" s="30"/>
      <c r="I24" s="27" t="s">
        <v>25</v>
      </c>
      <c r="J24" s="25" t="s">
        <v>35</v>
      </c>
      <c r="K24" s="30"/>
      <c r="L24" s="93"/>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30"/>
      <c r="J25" s="30"/>
      <c r="K25" s="30"/>
      <c r="L25" s="93"/>
      <c r="S25" s="30"/>
      <c r="T25" s="30"/>
      <c r="U25" s="30"/>
      <c r="V25" s="30"/>
      <c r="W25" s="30"/>
      <c r="X25" s="30"/>
      <c r="Y25" s="30"/>
      <c r="Z25" s="30"/>
      <c r="AA25" s="30"/>
      <c r="AB25" s="30"/>
      <c r="AC25" s="30"/>
      <c r="AD25" s="30"/>
      <c r="AE25" s="30"/>
    </row>
    <row r="26" spans="1:31" s="2" customFormat="1" ht="12" customHeight="1">
      <c r="A26" s="30"/>
      <c r="B26" s="31"/>
      <c r="C26" s="30"/>
      <c r="D26" s="27" t="s">
        <v>36</v>
      </c>
      <c r="E26" s="30"/>
      <c r="F26" s="30"/>
      <c r="G26" s="30"/>
      <c r="H26" s="30"/>
      <c r="I26" s="30"/>
      <c r="J26" s="30"/>
      <c r="K26" s="30"/>
      <c r="L26" s="93"/>
      <c r="S26" s="30"/>
      <c r="T26" s="30"/>
      <c r="U26" s="30"/>
      <c r="V26" s="30"/>
      <c r="W26" s="30"/>
      <c r="X26" s="30"/>
      <c r="Y26" s="30"/>
      <c r="Z26" s="30"/>
      <c r="AA26" s="30"/>
      <c r="AB26" s="30"/>
      <c r="AC26" s="30"/>
      <c r="AD26" s="30"/>
      <c r="AE26" s="30"/>
    </row>
    <row r="27" spans="1:31" s="8" customFormat="1" ht="16.5" customHeight="1">
      <c r="A27" s="94"/>
      <c r="B27" s="95"/>
      <c r="C27" s="94"/>
      <c r="D27" s="94"/>
      <c r="E27" s="316" t="s">
        <v>3</v>
      </c>
      <c r="F27" s="316"/>
      <c r="G27" s="316"/>
      <c r="H27" s="316"/>
      <c r="I27" s="94"/>
      <c r="J27" s="94"/>
      <c r="K27" s="94"/>
      <c r="L27" s="96"/>
      <c r="S27" s="94"/>
      <c r="T27" s="94"/>
      <c r="U27" s="94"/>
      <c r="V27" s="94"/>
      <c r="W27" s="94"/>
      <c r="X27" s="94"/>
      <c r="Y27" s="94"/>
      <c r="Z27" s="94"/>
      <c r="AA27" s="94"/>
      <c r="AB27" s="94"/>
      <c r="AC27" s="94"/>
      <c r="AD27" s="94"/>
      <c r="AE27" s="94"/>
    </row>
    <row r="28" spans="1:31" s="2" customFormat="1" ht="6.95" customHeight="1">
      <c r="A28" s="30"/>
      <c r="B28" s="31"/>
      <c r="C28" s="30"/>
      <c r="D28" s="30"/>
      <c r="E28" s="30"/>
      <c r="F28" s="30"/>
      <c r="G28" s="30"/>
      <c r="H28" s="30"/>
      <c r="I28" s="30"/>
      <c r="J28" s="30"/>
      <c r="K28" s="30"/>
      <c r="L28" s="93"/>
      <c r="S28" s="30"/>
      <c r="T28" s="30"/>
      <c r="U28" s="30"/>
      <c r="V28" s="30"/>
      <c r="W28" s="30"/>
      <c r="X28" s="30"/>
      <c r="Y28" s="30"/>
      <c r="Z28" s="30"/>
      <c r="AA28" s="30"/>
      <c r="AB28" s="30"/>
      <c r="AC28" s="30"/>
      <c r="AD28" s="30"/>
      <c r="AE28" s="30"/>
    </row>
    <row r="29" spans="1:31" s="2" customFormat="1" ht="6.95" customHeight="1">
      <c r="A29" s="30"/>
      <c r="B29" s="31"/>
      <c r="C29" s="30"/>
      <c r="D29" s="59"/>
      <c r="E29" s="59"/>
      <c r="F29" s="59"/>
      <c r="G29" s="59"/>
      <c r="H29" s="59"/>
      <c r="I29" s="59"/>
      <c r="J29" s="59"/>
      <c r="K29" s="59"/>
      <c r="L29" s="93"/>
      <c r="S29" s="30"/>
      <c r="T29" s="30"/>
      <c r="U29" s="30"/>
      <c r="V29" s="30"/>
      <c r="W29" s="30"/>
      <c r="X29" s="30"/>
      <c r="Y29" s="30"/>
      <c r="Z29" s="30"/>
      <c r="AA29" s="30"/>
      <c r="AB29" s="30"/>
      <c r="AC29" s="30"/>
      <c r="AD29" s="30"/>
      <c r="AE29" s="30"/>
    </row>
    <row r="30" spans="1:31" s="2" customFormat="1" ht="25.35" customHeight="1">
      <c r="A30" s="30"/>
      <c r="B30" s="31"/>
      <c r="C30" s="30"/>
      <c r="D30" s="97" t="s">
        <v>38</v>
      </c>
      <c r="E30" s="30"/>
      <c r="F30" s="30"/>
      <c r="G30" s="30"/>
      <c r="H30" s="30"/>
      <c r="I30" s="30"/>
      <c r="J30" s="64">
        <f>ROUND(J98,2)</f>
        <v>0</v>
      </c>
      <c r="K30" s="30"/>
      <c r="L30" s="93"/>
      <c r="S30" s="30"/>
      <c r="T30" s="30"/>
      <c r="U30" s="30"/>
      <c r="V30" s="30"/>
      <c r="W30" s="30"/>
      <c r="X30" s="30"/>
      <c r="Y30" s="30"/>
      <c r="Z30" s="30"/>
      <c r="AA30" s="30"/>
      <c r="AB30" s="30"/>
      <c r="AC30" s="30"/>
      <c r="AD30" s="30"/>
      <c r="AE30" s="30"/>
    </row>
    <row r="31" spans="1:31" s="2" customFormat="1" ht="6.95" customHeight="1">
      <c r="A31" s="30"/>
      <c r="B31" s="31"/>
      <c r="C31" s="30"/>
      <c r="D31" s="59"/>
      <c r="E31" s="59"/>
      <c r="F31" s="59"/>
      <c r="G31" s="59"/>
      <c r="H31" s="59"/>
      <c r="I31" s="59"/>
      <c r="J31" s="59"/>
      <c r="K31" s="59"/>
      <c r="L31" s="93"/>
      <c r="S31" s="30"/>
      <c r="T31" s="30"/>
      <c r="U31" s="30"/>
      <c r="V31" s="30"/>
      <c r="W31" s="30"/>
      <c r="X31" s="30"/>
      <c r="Y31" s="30"/>
      <c r="Z31" s="30"/>
      <c r="AA31" s="30"/>
      <c r="AB31" s="30"/>
      <c r="AC31" s="30"/>
      <c r="AD31" s="30"/>
      <c r="AE31" s="30"/>
    </row>
    <row r="32" spans="1:31" s="2" customFormat="1" ht="14.45" customHeight="1">
      <c r="A32" s="30"/>
      <c r="B32" s="31"/>
      <c r="C32" s="30"/>
      <c r="D32" s="30"/>
      <c r="E32" s="30"/>
      <c r="F32" s="34" t="s">
        <v>40</v>
      </c>
      <c r="G32" s="30"/>
      <c r="H32" s="30"/>
      <c r="I32" s="34"/>
      <c r="J32" s="34"/>
      <c r="K32" s="30"/>
      <c r="L32" s="93"/>
      <c r="S32" s="30"/>
      <c r="T32" s="30"/>
      <c r="U32" s="30"/>
      <c r="V32" s="30"/>
      <c r="W32" s="30"/>
      <c r="X32" s="30"/>
      <c r="Y32" s="30"/>
      <c r="Z32" s="30"/>
      <c r="AA32" s="30"/>
      <c r="AB32" s="30"/>
      <c r="AC32" s="30"/>
      <c r="AD32" s="30"/>
      <c r="AE32" s="30"/>
    </row>
    <row r="33" spans="1:31" s="2" customFormat="1" ht="14.45" customHeight="1" hidden="1">
      <c r="A33" s="30"/>
      <c r="B33" s="31"/>
      <c r="C33" s="30"/>
      <c r="D33" s="36" t="s">
        <v>41</v>
      </c>
      <c r="E33" s="27" t="s">
        <v>42</v>
      </c>
      <c r="F33" s="98">
        <f>ROUND((SUM(BE98:BE347)),2)</f>
        <v>0</v>
      </c>
      <c r="G33" s="30"/>
      <c r="H33" s="30"/>
      <c r="I33" s="99"/>
      <c r="J33" s="98"/>
      <c r="K33" s="30"/>
      <c r="L33" s="93"/>
      <c r="S33" s="30"/>
      <c r="T33" s="30"/>
      <c r="U33" s="30"/>
      <c r="V33" s="30"/>
      <c r="W33" s="30"/>
      <c r="X33" s="30"/>
      <c r="Y33" s="30"/>
      <c r="Z33" s="30"/>
      <c r="AA33" s="30"/>
      <c r="AB33" s="30"/>
      <c r="AC33" s="30"/>
      <c r="AD33" s="30"/>
      <c r="AE33" s="30"/>
    </row>
    <row r="34" spans="1:31" s="2" customFormat="1" ht="14.45" customHeight="1" hidden="1">
      <c r="A34" s="30"/>
      <c r="B34" s="31"/>
      <c r="C34" s="30"/>
      <c r="D34" s="30"/>
      <c r="E34" s="27" t="s">
        <v>43</v>
      </c>
      <c r="F34" s="98">
        <f>ROUND((SUM(BF98:BF347)),2)</f>
        <v>0</v>
      </c>
      <c r="G34" s="30"/>
      <c r="H34" s="30"/>
      <c r="I34" s="99"/>
      <c r="J34" s="98"/>
      <c r="K34" s="30"/>
      <c r="L34" s="93"/>
      <c r="S34" s="30"/>
      <c r="T34" s="30"/>
      <c r="U34" s="30"/>
      <c r="V34" s="30"/>
      <c r="W34" s="30"/>
      <c r="X34" s="30"/>
      <c r="Y34" s="30"/>
      <c r="Z34" s="30"/>
      <c r="AA34" s="30"/>
      <c r="AB34" s="30"/>
      <c r="AC34" s="30"/>
      <c r="AD34" s="30"/>
      <c r="AE34" s="30"/>
    </row>
    <row r="35" spans="1:31" s="2" customFormat="1" ht="14.45" customHeight="1">
      <c r="A35" s="30"/>
      <c r="B35" s="31"/>
      <c r="C35" s="30"/>
      <c r="D35" s="27" t="s">
        <v>41</v>
      </c>
      <c r="E35" s="27" t="s">
        <v>44</v>
      </c>
      <c r="F35" s="98">
        <f>ROUND((SUM(BG98:BG347)),2)</f>
        <v>0</v>
      </c>
      <c r="G35" s="30"/>
      <c r="H35" s="30"/>
      <c r="I35" s="99"/>
      <c r="J35" s="98"/>
      <c r="K35" s="30"/>
      <c r="L35" s="93"/>
      <c r="S35" s="30"/>
      <c r="T35" s="30"/>
      <c r="U35" s="30"/>
      <c r="V35" s="30"/>
      <c r="W35" s="30"/>
      <c r="X35" s="30"/>
      <c r="Y35" s="30"/>
      <c r="Z35" s="30"/>
      <c r="AA35" s="30"/>
      <c r="AB35" s="30"/>
      <c r="AC35" s="30"/>
      <c r="AD35" s="30"/>
      <c r="AE35" s="30"/>
    </row>
    <row r="36" spans="1:31" s="2" customFormat="1" ht="14.45" customHeight="1">
      <c r="A36" s="30"/>
      <c r="B36" s="31"/>
      <c r="C36" s="30"/>
      <c r="D36" s="30"/>
      <c r="E36" s="27" t="s">
        <v>45</v>
      </c>
      <c r="F36" s="98">
        <f>ROUND((SUM(BH98:BH347)),2)</f>
        <v>0</v>
      </c>
      <c r="G36" s="30"/>
      <c r="H36" s="30"/>
      <c r="I36" s="99"/>
      <c r="J36" s="98"/>
      <c r="K36" s="30"/>
      <c r="L36" s="93"/>
      <c r="S36" s="30"/>
      <c r="T36" s="30"/>
      <c r="U36" s="30"/>
      <c r="V36" s="30"/>
      <c r="W36" s="30"/>
      <c r="X36" s="30"/>
      <c r="Y36" s="30"/>
      <c r="Z36" s="30"/>
      <c r="AA36" s="30"/>
      <c r="AB36" s="30"/>
      <c r="AC36" s="30"/>
      <c r="AD36" s="30"/>
      <c r="AE36" s="30"/>
    </row>
    <row r="37" spans="1:31" s="2" customFormat="1" ht="14.45" customHeight="1" hidden="1">
      <c r="A37" s="30"/>
      <c r="B37" s="31"/>
      <c r="C37" s="30"/>
      <c r="D37" s="30"/>
      <c r="E37" s="27" t="s">
        <v>46</v>
      </c>
      <c r="F37" s="98">
        <f>ROUND((SUM(BI98:BI347)),2)</f>
        <v>0</v>
      </c>
      <c r="G37" s="30"/>
      <c r="H37" s="30"/>
      <c r="I37" s="99">
        <v>0</v>
      </c>
      <c r="J37" s="98">
        <f>0</f>
        <v>0</v>
      </c>
      <c r="K37" s="30"/>
      <c r="L37" s="93"/>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30"/>
      <c r="J38" s="30"/>
      <c r="K38" s="30"/>
      <c r="L38" s="93"/>
      <c r="S38" s="30"/>
      <c r="T38" s="30"/>
      <c r="U38" s="30"/>
      <c r="V38" s="30"/>
      <c r="W38" s="30"/>
      <c r="X38" s="30"/>
      <c r="Y38" s="30"/>
      <c r="Z38" s="30"/>
      <c r="AA38" s="30"/>
      <c r="AB38" s="30"/>
      <c r="AC38" s="30"/>
      <c r="AD38" s="30"/>
      <c r="AE38" s="30"/>
    </row>
    <row r="39" spans="1:31" s="2" customFormat="1" ht="25.35" customHeight="1">
      <c r="A39" s="30"/>
      <c r="B39" s="31"/>
      <c r="C39" s="100"/>
      <c r="D39" s="255" t="s">
        <v>1581</v>
      </c>
      <c r="E39" s="53"/>
      <c r="F39" s="53"/>
      <c r="G39" s="101" t="s">
        <v>48</v>
      </c>
      <c r="H39" s="102" t="s">
        <v>49</v>
      </c>
      <c r="I39" s="53"/>
      <c r="J39" s="103">
        <f>SUM(J30:J37)</f>
        <v>0</v>
      </c>
      <c r="K39" s="104"/>
      <c r="L39" s="93"/>
      <c r="S39" s="30"/>
      <c r="T39" s="30"/>
      <c r="U39" s="30"/>
      <c r="V39" s="30"/>
      <c r="W39" s="30"/>
      <c r="X39" s="30"/>
      <c r="Y39" s="30"/>
      <c r="Z39" s="30"/>
      <c r="AA39" s="30"/>
      <c r="AB39" s="30"/>
      <c r="AC39" s="30"/>
      <c r="AD39" s="30"/>
      <c r="AE39" s="30"/>
    </row>
    <row r="40" spans="1:31" s="2" customFormat="1" ht="14.45" customHeight="1">
      <c r="A40" s="30"/>
      <c r="B40" s="40"/>
      <c r="C40" s="41"/>
      <c r="D40" s="41"/>
      <c r="E40" s="41"/>
      <c r="F40" s="41"/>
      <c r="G40" s="41"/>
      <c r="H40" s="41"/>
      <c r="I40" s="41"/>
      <c r="J40" s="41"/>
      <c r="K40" s="41"/>
      <c r="L40" s="93"/>
      <c r="S40" s="30"/>
      <c r="T40" s="30"/>
      <c r="U40" s="30"/>
      <c r="V40" s="30"/>
      <c r="W40" s="30"/>
      <c r="X40" s="30"/>
      <c r="Y40" s="30"/>
      <c r="Z40" s="30"/>
      <c r="AA40" s="30"/>
      <c r="AB40" s="30"/>
      <c r="AC40" s="30"/>
      <c r="AD40" s="30"/>
      <c r="AE40" s="30"/>
    </row>
    <row r="44" spans="1:31" s="2" customFormat="1" ht="6.95" customHeight="1">
      <c r="A44" s="30"/>
      <c r="B44" s="42"/>
      <c r="C44" s="43"/>
      <c r="D44" s="43"/>
      <c r="E44" s="43"/>
      <c r="F44" s="43"/>
      <c r="G44" s="43"/>
      <c r="H44" s="43"/>
      <c r="I44" s="43"/>
      <c r="J44" s="43"/>
      <c r="K44" s="43"/>
      <c r="L44" s="93"/>
      <c r="S44" s="30"/>
      <c r="T44" s="30"/>
      <c r="U44" s="30"/>
      <c r="V44" s="30"/>
      <c r="W44" s="30"/>
      <c r="X44" s="30"/>
      <c r="Y44" s="30"/>
      <c r="Z44" s="30"/>
      <c r="AA44" s="30"/>
      <c r="AB44" s="30"/>
      <c r="AC44" s="30"/>
      <c r="AD44" s="30"/>
      <c r="AE44" s="30"/>
    </row>
    <row r="45" spans="1:31" s="2" customFormat="1" ht="24.95" customHeight="1">
      <c r="A45" s="30"/>
      <c r="B45" s="31"/>
      <c r="C45" s="22" t="s">
        <v>95</v>
      </c>
      <c r="D45" s="30"/>
      <c r="E45" s="30"/>
      <c r="F45" s="30"/>
      <c r="G45" s="30"/>
      <c r="H45" s="30"/>
      <c r="I45" s="30"/>
      <c r="J45" s="30"/>
      <c r="K45" s="30"/>
      <c r="L45" s="93"/>
      <c r="S45" s="30"/>
      <c r="T45" s="30"/>
      <c r="U45" s="30"/>
      <c r="V45" s="30"/>
      <c r="W45" s="30"/>
      <c r="X45" s="30"/>
      <c r="Y45" s="30"/>
      <c r="Z45" s="30"/>
      <c r="AA45" s="30"/>
      <c r="AB45" s="30"/>
      <c r="AC45" s="30"/>
      <c r="AD45" s="30"/>
      <c r="AE45" s="30"/>
    </row>
    <row r="46" spans="1:31" s="2" customFormat="1" ht="6.95" customHeight="1">
      <c r="A46" s="30"/>
      <c r="B46" s="31"/>
      <c r="C46" s="30"/>
      <c r="D46" s="30"/>
      <c r="E46" s="30"/>
      <c r="F46" s="30"/>
      <c r="G46" s="30"/>
      <c r="H46" s="30"/>
      <c r="I46" s="30"/>
      <c r="J46" s="30"/>
      <c r="K46" s="30"/>
      <c r="L46" s="93"/>
      <c r="S46" s="30"/>
      <c r="T46" s="30"/>
      <c r="U46" s="30"/>
      <c r="V46" s="30"/>
      <c r="W46" s="30"/>
      <c r="X46" s="30"/>
      <c r="Y46" s="30"/>
      <c r="Z46" s="30"/>
      <c r="AA46" s="30"/>
      <c r="AB46" s="30"/>
      <c r="AC46" s="30"/>
      <c r="AD46" s="30"/>
      <c r="AE46" s="30"/>
    </row>
    <row r="47" spans="1:31" s="2" customFormat="1" ht="12" customHeight="1">
      <c r="A47" s="30"/>
      <c r="B47" s="31"/>
      <c r="C47" s="27" t="s">
        <v>13</v>
      </c>
      <c r="D47" s="30"/>
      <c r="E47" s="30"/>
      <c r="F47" s="30"/>
      <c r="G47" s="30"/>
      <c r="H47" s="30"/>
      <c r="I47" s="30"/>
      <c r="J47" s="30"/>
      <c r="K47" s="30"/>
      <c r="L47" s="93"/>
      <c r="S47" s="30"/>
      <c r="T47" s="30"/>
      <c r="U47" s="30"/>
      <c r="V47" s="30"/>
      <c r="W47" s="30"/>
      <c r="X47" s="30"/>
      <c r="Y47" s="30"/>
      <c r="Z47" s="30"/>
      <c r="AA47" s="30"/>
      <c r="AB47" s="30"/>
      <c r="AC47" s="30"/>
      <c r="AD47" s="30"/>
      <c r="AE47" s="30"/>
    </row>
    <row r="48" spans="1:31" s="2" customFormat="1" ht="16.5" customHeight="1">
      <c r="A48" s="30"/>
      <c r="B48" s="31"/>
      <c r="C48" s="30"/>
      <c r="D48" s="30"/>
      <c r="E48" s="342" t="str">
        <f>E7</f>
        <v>Snižování energetické náročnosti objektu správní budovy střediska Kohinoor PKÚ s.p.</v>
      </c>
      <c r="F48" s="344"/>
      <c r="G48" s="344"/>
      <c r="H48" s="344"/>
      <c r="I48" s="30"/>
      <c r="J48" s="30"/>
      <c r="K48" s="30"/>
      <c r="L48" s="93"/>
      <c r="S48" s="30"/>
      <c r="T48" s="30"/>
      <c r="U48" s="30"/>
      <c r="V48" s="30"/>
      <c r="W48" s="30"/>
      <c r="X48" s="30"/>
      <c r="Y48" s="30"/>
      <c r="Z48" s="30"/>
      <c r="AA48" s="30"/>
      <c r="AB48" s="30"/>
      <c r="AC48" s="30"/>
      <c r="AD48" s="30"/>
      <c r="AE48" s="30"/>
    </row>
    <row r="49" spans="1:31" s="2" customFormat="1" ht="12" customHeight="1">
      <c r="A49" s="30"/>
      <c r="B49" s="31"/>
      <c r="C49" s="27" t="s">
        <v>92</v>
      </c>
      <c r="D49" s="30"/>
      <c r="E49" s="30"/>
      <c r="F49" s="30"/>
      <c r="G49" s="30"/>
      <c r="H49" s="30"/>
      <c r="I49" s="30"/>
      <c r="J49" s="30"/>
      <c r="K49" s="30"/>
      <c r="L49" s="93"/>
      <c r="S49" s="30"/>
      <c r="T49" s="30"/>
      <c r="U49" s="30"/>
      <c r="V49" s="30"/>
      <c r="W49" s="30"/>
      <c r="X49" s="30"/>
      <c r="Y49" s="30"/>
      <c r="Z49" s="30"/>
      <c r="AA49" s="30"/>
      <c r="AB49" s="30"/>
      <c r="AC49" s="30"/>
      <c r="AD49" s="30"/>
      <c r="AE49" s="30"/>
    </row>
    <row r="50" spans="1:31" s="2" customFormat="1" ht="16.5" customHeight="1">
      <c r="A50" s="30"/>
      <c r="B50" s="31"/>
      <c r="C50" s="30"/>
      <c r="D50" s="30"/>
      <c r="E50" s="333" t="str">
        <f>E9</f>
        <v>SO 02 - Vlhkostní sanace objektu</v>
      </c>
      <c r="F50" s="343"/>
      <c r="G50" s="343"/>
      <c r="H50" s="343"/>
      <c r="I50" s="30"/>
      <c r="J50" s="30"/>
      <c r="K50" s="30"/>
      <c r="L50" s="93"/>
      <c r="S50" s="30"/>
      <c r="T50" s="30"/>
      <c r="U50" s="30"/>
      <c r="V50" s="30"/>
      <c r="W50" s="30"/>
      <c r="X50" s="30"/>
      <c r="Y50" s="30"/>
      <c r="Z50" s="30"/>
      <c r="AA50" s="30"/>
      <c r="AB50" s="30"/>
      <c r="AC50" s="30"/>
      <c r="AD50" s="30"/>
      <c r="AE50" s="30"/>
    </row>
    <row r="51" spans="1:31" s="2" customFormat="1" ht="6.95" customHeight="1">
      <c r="A51" s="30"/>
      <c r="B51" s="31"/>
      <c r="C51" s="30"/>
      <c r="D51" s="30"/>
      <c r="E51" s="30"/>
      <c r="F51" s="30"/>
      <c r="G51" s="30"/>
      <c r="H51" s="30"/>
      <c r="I51" s="30"/>
      <c r="J51" s="30"/>
      <c r="K51" s="30"/>
      <c r="L51" s="93"/>
      <c r="S51" s="30"/>
      <c r="T51" s="30"/>
      <c r="U51" s="30"/>
      <c r="V51" s="30"/>
      <c r="W51" s="30"/>
      <c r="X51" s="30"/>
      <c r="Y51" s="30"/>
      <c r="Z51" s="30"/>
      <c r="AA51" s="30"/>
      <c r="AB51" s="30"/>
      <c r="AC51" s="30"/>
      <c r="AD51" s="30"/>
      <c r="AE51" s="30"/>
    </row>
    <row r="52" spans="1:31" s="2" customFormat="1" ht="12" customHeight="1">
      <c r="A52" s="30"/>
      <c r="B52" s="31"/>
      <c r="C52" s="27" t="s">
        <v>17</v>
      </c>
      <c r="D52" s="30"/>
      <c r="E52" s="30"/>
      <c r="F52" s="25" t="str">
        <f>F12</f>
        <v>Mariánské Radčice</v>
      </c>
      <c r="G52" s="30"/>
      <c r="H52" s="30"/>
      <c r="I52" s="27" t="s">
        <v>19</v>
      </c>
      <c r="J52" s="48" t="str">
        <f>IF(J12="","",J12)</f>
        <v>28. 8. 2018</v>
      </c>
      <c r="K52" s="30"/>
      <c r="L52" s="93"/>
      <c r="S52" s="30"/>
      <c r="T52" s="30"/>
      <c r="U52" s="30"/>
      <c r="V52" s="30"/>
      <c r="W52" s="30"/>
      <c r="X52" s="30"/>
      <c r="Y52" s="30"/>
      <c r="Z52" s="30"/>
      <c r="AA52" s="30"/>
      <c r="AB52" s="30"/>
      <c r="AC52" s="30"/>
      <c r="AD52" s="30"/>
      <c r="AE52" s="30"/>
    </row>
    <row r="53" spans="1:31" s="2" customFormat="1" ht="6.95" customHeight="1">
      <c r="A53" s="30"/>
      <c r="B53" s="31"/>
      <c r="C53" s="30"/>
      <c r="D53" s="30"/>
      <c r="E53" s="30"/>
      <c r="F53" s="30"/>
      <c r="G53" s="30"/>
      <c r="H53" s="30"/>
      <c r="I53" s="30"/>
      <c r="J53" s="30"/>
      <c r="K53" s="30"/>
      <c r="L53" s="93"/>
      <c r="S53" s="30"/>
      <c r="T53" s="30"/>
      <c r="U53" s="30"/>
      <c r="V53" s="30"/>
      <c r="W53" s="30"/>
      <c r="X53" s="30"/>
      <c r="Y53" s="30"/>
      <c r="Z53" s="30"/>
      <c r="AA53" s="30"/>
      <c r="AB53" s="30"/>
      <c r="AC53" s="30"/>
      <c r="AD53" s="30"/>
      <c r="AE53" s="30"/>
    </row>
    <row r="54" spans="1:31" s="2" customFormat="1" ht="15.2" customHeight="1">
      <c r="A54" s="30"/>
      <c r="B54" s="31"/>
      <c r="C54" s="27" t="s">
        <v>21</v>
      </c>
      <c r="D54" s="30"/>
      <c r="E54" s="30"/>
      <c r="F54" s="25" t="str">
        <f>E15</f>
        <v>Palivový kombinát Ústí s.p.</v>
      </c>
      <c r="G54" s="30"/>
      <c r="H54" s="30"/>
      <c r="I54" s="27" t="s">
        <v>28</v>
      </c>
      <c r="J54" s="28" t="str">
        <f>E21</f>
        <v>ing. Daniel Šimmer</v>
      </c>
      <c r="K54" s="30"/>
      <c r="L54" s="93"/>
      <c r="S54" s="30"/>
      <c r="T54" s="30"/>
      <c r="U54" s="30"/>
      <c r="V54" s="30"/>
      <c r="W54" s="30"/>
      <c r="X54" s="30"/>
      <c r="Y54" s="30"/>
      <c r="Z54" s="30"/>
      <c r="AA54" s="30"/>
      <c r="AB54" s="30"/>
      <c r="AC54" s="30"/>
      <c r="AD54" s="30"/>
      <c r="AE54" s="30"/>
    </row>
    <row r="55" spans="1:31" s="2" customFormat="1" ht="25.7" customHeight="1">
      <c r="A55" s="30"/>
      <c r="B55" s="31"/>
      <c r="C55" s="27" t="s">
        <v>26</v>
      </c>
      <c r="D55" s="30"/>
      <c r="E55" s="30"/>
      <c r="F55" s="25" t="str">
        <f>IF(E18="","",E18)</f>
        <v xml:space="preserve"> </v>
      </c>
      <c r="G55" s="30"/>
      <c r="H55" s="30"/>
      <c r="I55" s="27" t="s">
        <v>32</v>
      </c>
      <c r="J55" s="28" t="str">
        <f>E24</f>
        <v>STAVEBNÍ ROZPOČTY s.r.o.</v>
      </c>
      <c r="K55" s="30"/>
      <c r="L55" s="93"/>
      <c r="S55" s="30"/>
      <c r="T55" s="30"/>
      <c r="U55" s="30"/>
      <c r="V55" s="30"/>
      <c r="W55" s="30"/>
      <c r="X55" s="30"/>
      <c r="Y55" s="30"/>
      <c r="Z55" s="30"/>
      <c r="AA55" s="30"/>
      <c r="AB55" s="30"/>
      <c r="AC55" s="30"/>
      <c r="AD55" s="30"/>
      <c r="AE55" s="30"/>
    </row>
    <row r="56" spans="1:31" s="2" customFormat="1" ht="10.35" customHeight="1">
      <c r="A56" s="30"/>
      <c r="B56" s="31"/>
      <c r="C56" s="30"/>
      <c r="D56" s="30"/>
      <c r="E56" s="30"/>
      <c r="F56" s="30"/>
      <c r="G56" s="30"/>
      <c r="H56" s="30"/>
      <c r="I56" s="30"/>
      <c r="J56" s="30"/>
      <c r="K56" s="30"/>
      <c r="L56" s="93"/>
      <c r="S56" s="30"/>
      <c r="T56" s="30"/>
      <c r="U56" s="30"/>
      <c r="V56" s="30"/>
      <c r="W56" s="30"/>
      <c r="X56" s="30"/>
      <c r="Y56" s="30"/>
      <c r="Z56" s="30"/>
      <c r="AA56" s="30"/>
      <c r="AB56" s="30"/>
      <c r="AC56" s="30"/>
      <c r="AD56" s="30"/>
      <c r="AE56" s="30"/>
    </row>
    <row r="57" spans="1:31" s="2" customFormat="1" ht="29.25" customHeight="1">
      <c r="A57" s="30"/>
      <c r="B57" s="31"/>
      <c r="C57" s="105" t="s">
        <v>96</v>
      </c>
      <c r="D57" s="100"/>
      <c r="E57" s="100"/>
      <c r="F57" s="100"/>
      <c r="G57" s="100"/>
      <c r="H57" s="100"/>
      <c r="I57" s="100"/>
      <c r="J57" s="106" t="s">
        <v>97</v>
      </c>
      <c r="K57" s="100"/>
      <c r="L57" s="93"/>
      <c r="S57" s="30"/>
      <c r="T57" s="30"/>
      <c r="U57" s="30"/>
      <c r="V57" s="30"/>
      <c r="W57" s="30"/>
      <c r="X57" s="30"/>
      <c r="Y57" s="30"/>
      <c r="Z57" s="30"/>
      <c r="AA57" s="30"/>
      <c r="AB57" s="30"/>
      <c r="AC57" s="30"/>
      <c r="AD57" s="30"/>
      <c r="AE57" s="30"/>
    </row>
    <row r="58" spans="1:31" s="2" customFormat="1" ht="10.35" customHeight="1">
      <c r="A58" s="30"/>
      <c r="B58" s="31"/>
      <c r="C58" s="30"/>
      <c r="D58" s="30"/>
      <c r="E58" s="30"/>
      <c r="F58" s="30"/>
      <c r="G58" s="30"/>
      <c r="H58" s="30"/>
      <c r="I58" s="30"/>
      <c r="J58" s="30"/>
      <c r="K58" s="30"/>
      <c r="L58" s="93"/>
      <c r="S58" s="30"/>
      <c r="T58" s="30"/>
      <c r="U58" s="30"/>
      <c r="V58" s="30"/>
      <c r="W58" s="30"/>
      <c r="X58" s="30"/>
      <c r="Y58" s="30"/>
      <c r="Z58" s="30"/>
      <c r="AA58" s="30"/>
      <c r="AB58" s="30"/>
      <c r="AC58" s="30"/>
      <c r="AD58" s="30"/>
      <c r="AE58" s="30"/>
    </row>
    <row r="59" spans="1:47" s="2" customFormat="1" ht="22.9" customHeight="1">
      <c r="A59" s="30"/>
      <c r="B59" s="31"/>
      <c r="C59" s="107" t="s">
        <v>68</v>
      </c>
      <c r="D59" s="30"/>
      <c r="E59" s="30"/>
      <c r="F59" s="30"/>
      <c r="G59" s="30"/>
      <c r="H59" s="30"/>
      <c r="I59" s="30"/>
      <c r="J59" s="64">
        <f>J98</f>
        <v>0</v>
      </c>
      <c r="K59" s="30"/>
      <c r="L59" s="93"/>
      <c r="S59" s="30"/>
      <c r="T59" s="30"/>
      <c r="U59" s="30"/>
      <c r="V59" s="30"/>
      <c r="W59" s="30"/>
      <c r="X59" s="30"/>
      <c r="Y59" s="30"/>
      <c r="Z59" s="30"/>
      <c r="AA59" s="30"/>
      <c r="AB59" s="30"/>
      <c r="AC59" s="30"/>
      <c r="AD59" s="30"/>
      <c r="AE59" s="30"/>
      <c r="AU59" s="18" t="s">
        <v>98</v>
      </c>
    </row>
    <row r="60" spans="2:12" s="9" customFormat="1" ht="24.95" customHeight="1">
      <c r="B60" s="108"/>
      <c r="D60" s="109" t="s">
        <v>99</v>
      </c>
      <c r="E60" s="110"/>
      <c r="F60" s="110"/>
      <c r="G60" s="110"/>
      <c r="H60" s="110"/>
      <c r="I60" s="110"/>
      <c r="J60" s="111">
        <f>J99</f>
        <v>0</v>
      </c>
      <c r="L60" s="108"/>
    </row>
    <row r="61" spans="2:12" s="10" customFormat="1" ht="19.9" customHeight="1">
      <c r="B61" s="112"/>
      <c r="D61" s="113" t="s">
        <v>100</v>
      </c>
      <c r="E61" s="114"/>
      <c r="F61" s="114"/>
      <c r="G61" s="114"/>
      <c r="H61" s="114"/>
      <c r="I61" s="114"/>
      <c r="J61" s="115">
        <f>J100</f>
        <v>0</v>
      </c>
      <c r="L61" s="112"/>
    </row>
    <row r="62" spans="2:12" s="10" customFormat="1" ht="19.9" customHeight="1">
      <c r="B62" s="112"/>
      <c r="D62" s="113" t="s">
        <v>1138</v>
      </c>
      <c r="E62" s="114"/>
      <c r="F62" s="114"/>
      <c r="G62" s="114"/>
      <c r="H62" s="114"/>
      <c r="I62" s="114"/>
      <c r="J62" s="115">
        <f>J175</f>
        <v>0</v>
      </c>
      <c r="L62" s="112"/>
    </row>
    <row r="63" spans="2:12" s="10" customFormat="1" ht="19.9" customHeight="1">
      <c r="B63" s="112"/>
      <c r="D63" s="113" t="s">
        <v>1139</v>
      </c>
      <c r="E63" s="114"/>
      <c r="F63" s="114"/>
      <c r="G63" s="114"/>
      <c r="H63" s="114"/>
      <c r="I63" s="114"/>
      <c r="J63" s="115">
        <f>J181</f>
        <v>0</v>
      </c>
      <c r="L63" s="112"/>
    </row>
    <row r="64" spans="2:12" s="10" customFormat="1" ht="19.9" customHeight="1">
      <c r="B64" s="112"/>
      <c r="D64" s="113" t="s">
        <v>1140</v>
      </c>
      <c r="E64" s="114"/>
      <c r="F64" s="114"/>
      <c r="G64" s="114"/>
      <c r="H64" s="114"/>
      <c r="I64" s="114"/>
      <c r="J64" s="115">
        <f>J188</f>
        <v>0</v>
      </c>
      <c r="L64" s="112"/>
    </row>
    <row r="65" spans="2:12" s="10" customFormat="1" ht="19.9" customHeight="1">
      <c r="B65" s="112"/>
      <c r="D65" s="113" t="s">
        <v>101</v>
      </c>
      <c r="E65" s="114"/>
      <c r="F65" s="114"/>
      <c r="G65" s="114"/>
      <c r="H65" s="114"/>
      <c r="I65" s="114"/>
      <c r="J65" s="115">
        <f>J213</f>
        <v>0</v>
      </c>
      <c r="L65" s="112"/>
    </row>
    <row r="66" spans="2:12" s="10" customFormat="1" ht="19.9" customHeight="1">
      <c r="B66" s="112"/>
      <c r="D66" s="113" t="s">
        <v>1141</v>
      </c>
      <c r="E66" s="114"/>
      <c r="F66" s="114"/>
      <c r="G66" s="114"/>
      <c r="H66" s="114"/>
      <c r="I66" s="114"/>
      <c r="J66" s="115">
        <f>J257</f>
        <v>0</v>
      </c>
      <c r="L66" s="112"/>
    </row>
    <row r="67" spans="2:12" s="10" customFormat="1" ht="19.9" customHeight="1">
      <c r="B67" s="112"/>
      <c r="D67" s="113" t="s">
        <v>102</v>
      </c>
      <c r="E67" s="114"/>
      <c r="F67" s="114"/>
      <c r="G67" s="114"/>
      <c r="H67" s="114"/>
      <c r="I67" s="114"/>
      <c r="J67" s="115">
        <f>J270</f>
        <v>0</v>
      </c>
      <c r="L67" s="112"/>
    </row>
    <row r="68" spans="2:12" s="10" customFormat="1" ht="19.9" customHeight="1">
      <c r="B68" s="112"/>
      <c r="D68" s="113" t="s">
        <v>103</v>
      </c>
      <c r="E68" s="114"/>
      <c r="F68" s="114"/>
      <c r="G68" s="114"/>
      <c r="H68" s="114"/>
      <c r="I68" s="114"/>
      <c r="J68" s="115">
        <f>J288</f>
        <v>0</v>
      </c>
      <c r="L68" s="112"/>
    </row>
    <row r="69" spans="2:12" s="10" customFormat="1" ht="19.9" customHeight="1">
      <c r="B69" s="112"/>
      <c r="D69" s="113" t="s">
        <v>104</v>
      </c>
      <c r="E69" s="114"/>
      <c r="F69" s="114"/>
      <c r="G69" s="114"/>
      <c r="H69" s="114"/>
      <c r="I69" s="114"/>
      <c r="J69" s="115">
        <f>J302</f>
        <v>0</v>
      </c>
      <c r="L69" s="112"/>
    </row>
    <row r="70" spans="2:12" s="9" customFormat="1" ht="24.95" customHeight="1">
      <c r="B70" s="108"/>
      <c r="D70" s="109" t="s">
        <v>105</v>
      </c>
      <c r="E70" s="110"/>
      <c r="F70" s="110"/>
      <c r="G70" s="110"/>
      <c r="H70" s="110"/>
      <c r="I70" s="110"/>
      <c r="J70" s="111">
        <f>J305</f>
        <v>0</v>
      </c>
      <c r="L70" s="108"/>
    </row>
    <row r="71" spans="2:12" s="10" customFormat="1" ht="19.9" customHeight="1">
      <c r="B71" s="112"/>
      <c r="D71" s="113" t="s">
        <v>1142</v>
      </c>
      <c r="E71" s="114"/>
      <c r="F71" s="114"/>
      <c r="G71" s="114"/>
      <c r="H71" s="114"/>
      <c r="I71" s="114"/>
      <c r="J71" s="115">
        <f>J306</f>
        <v>0</v>
      </c>
      <c r="L71" s="112"/>
    </row>
    <row r="72" spans="2:12" s="10" customFormat="1" ht="19.9" customHeight="1">
      <c r="B72" s="112"/>
      <c r="D72" s="113" t="s">
        <v>107</v>
      </c>
      <c r="E72" s="114"/>
      <c r="F72" s="114"/>
      <c r="G72" s="114"/>
      <c r="H72" s="114"/>
      <c r="I72" s="114"/>
      <c r="J72" s="115">
        <f>J326</f>
        <v>0</v>
      </c>
      <c r="L72" s="112"/>
    </row>
    <row r="73" spans="2:12" s="9" customFormat="1" ht="24.95" customHeight="1">
      <c r="B73" s="108"/>
      <c r="D73" s="109" t="s">
        <v>1143</v>
      </c>
      <c r="E73" s="110"/>
      <c r="F73" s="110"/>
      <c r="G73" s="110"/>
      <c r="H73" s="110"/>
      <c r="I73" s="110"/>
      <c r="J73" s="111">
        <f>J332</f>
        <v>0</v>
      </c>
      <c r="L73" s="108"/>
    </row>
    <row r="74" spans="2:12" s="9" customFormat="1" ht="24.95" customHeight="1">
      <c r="B74" s="108"/>
      <c r="D74" s="109" t="s">
        <v>1110</v>
      </c>
      <c r="E74" s="110"/>
      <c r="F74" s="110"/>
      <c r="G74" s="110"/>
      <c r="H74" s="110"/>
      <c r="I74" s="110"/>
      <c r="J74" s="111">
        <f>J335</f>
        <v>0</v>
      </c>
      <c r="L74" s="108"/>
    </row>
    <row r="75" spans="2:12" s="10" customFormat="1" ht="19.9" customHeight="1">
      <c r="B75" s="112"/>
      <c r="D75" s="113" t="s">
        <v>1111</v>
      </c>
      <c r="E75" s="114"/>
      <c r="F75" s="114"/>
      <c r="G75" s="114"/>
      <c r="H75" s="114"/>
      <c r="I75" s="114"/>
      <c r="J75" s="115">
        <f>J336</f>
        <v>0</v>
      </c>
      <c r="L75" s="112"/>
    </row>
    <row r="76" spans="2:12" s="10" customFormat="1" ht="19.9" customHeight="1">
      <c r="B76" s="112"/>
      <c r="D76" s="113" t="s">
        <v>1112</v>
      </c>
      <c r="E76" s="114"/>
      <c r="F76" s="114"/>
      <c r="G76" s="114"/>
      <c r="H76" s="114"/>
      <c r="I76" s="114"/>
      <c r="J76" s="115">
        <f>J339</f>
        <v>0</v>
      </c>
      <c r="L76" s="112"/>
    </row>
    <row r="77" spans="2:12" s="10" customFormat="1" ht="19.9" customHeight="1">
      <c r="B77" s="112"/>
      <c r="D77" s="113" t="s">
        <v>1113</v>
      </c>
      <c r="E77" s="114"/>
      <c r="F77" s="114"/>
      <c r="G77" s="114"/>
      <c r="H77" s="114"/>
      <c r="I77" s="114"/>
      <c r="J77" s="115">
        <f>J342</f>
        <v>0</v>
      </c>
      <c r="L77" s="112"/>
    </row>
    <row r="78" spans="2:12" s="10" customFormat="1" ht="19.9" customHeight="1">
      <c r="B78" s="112"/>
      <c r="D78" s="113" t="s">
        <v>1144</v>
      </c>
      <c r="E78" s="114"/>
      <c r="F78" s="114"/>
      <c r="G78" s="114"/>
      <c r="H78" s="114"/>
      <c r="I78" s="114"/>
      <c r="J78" s="115">
        <f>J345</f>
        <v>0</v>
      </c>
      <c r="L78" s="112"/>
    </row>
    <row r="79" spans="1:31" s="2" customFormat="1" ht="21.75" customHeight="1">
      <c r="A79" s="30"/>
      <c r="B79" s="31"/>
      <c r="C79" s="30"/>
      <c r="D79" s="30"/>
      <c r="E79" s="30"/>
      <c r="F79" s="30"/>
      <c r="G79" s="30"/>
      <c r="H79" s="30"/>
      <c r="I79" s="30"/>
      <c r="J79" s="30"/>
      <c r="K79" s="30"/>
      <c r="L79" s="93"/>
      <c r="S79" s="30"/>
      <c r="T79" s="30"/>
      <c r="U79" s="30"/>
      <c r="V79" s="30"/>
      <c r="W79" s="30"/>
      <c r="X79" s="30"/>
      <c r="Y79" s="30"/>
      <c r="Z79" s="30"/>
      <c r="AA79" s="30"/>
      <c r="AB79" s="30"/>
      <c r="AC79" s="30"/>
      <c r="AD79" s="30"/>
      <c r="AE79" s="30"/>
    </row>
    <row r="80" spans="1:31" s="2" customFormat="1" ht="6.95" customHeight="1">
      <c r="A80" s="30"/>
      <c r="B80" s="40"/>
      <c r="C80" s="41"/>
      <c r="D80" s="41"/>
      <c r="E80" s="41"/>
      <c r="F80" s="41"/>
      <c r="G80" s="41"/>
      <c r="H80" s="41"/>
      <c r="I80" s="41"/>
      <c r="J80" s="41"/>
      <c r="K80" s="41"/>
      <c r="L80" s="93"/>
      <c r="S80" s="30"/>
      <c r="T80" s="30"/>
      <c r="U80" s="30"/>
      <c r="V80" s="30"/>
      <c r="W80" s="30"/>
      <c r="X80" s="30"/>
      <c r="Y80" s="30"/>
      <c r="Z80" s="30"/>
      <c r="AA80" s="30"/>
      <c r="AB80" s="30"/>
      <c r="AC80" s="30"/>
      <c r="AD80" s="30"/>
      <c r="AE80" s="30"/>
    </row>
    <row r="84" spans="1:31" s="2" customFormat="1" ht="6.95" customHeight="1">
      <c r="A84" s="30"/>
      <c r="B84" s="42"/>
      <c r="C84" s="43"/>
      <c r="D84" s="43"/>
      <c r="E84" s="43"/>
      <c r="F84" s="43"/>
      <c r="G84" s="43"/>
      <c r="H84" s="43"/>
      <c r="I84" s="43"/>
      <c r="J84" s="43"/>
      <c r="K84" s="43"/>
      <c r="L84" s="93"/>
      <c r="S84" s="30"/>
      <c r="T84" s="30"/>
      <c r="U84" s="30"/>
      <c r="V84" s="30"/>
      <c r="W84" s="30"/>
      <c r="X84" s="30"/>
      <c r="Y84" s="30"/>
      <c r="Z84" s="30"/>
      <c r="AA84" s="30"/>
      <c r="AB84" s="30"/>
      <c r="AC84" s="30"/>
      <c r="AD84" s="30"/>
      <c r="AE84" s="30"/>
    </row>
    <row r="85" spans="1:31" s="2" customFormat="1" ht="24.95" customHeight="1">
      <c r="A85" s="30"/>
      <c r="B85" s="31"/>
      <c r="C85" s="22" t="s">
        <v>113</v>
      </c>
      <c r="D85" s="30"/>
      <c r="E85" s="30"/>
      <c r="F85" s="30"/>
      <c r="G85" s="30"/>
      <c r="H85" s="30"/>
      <c r="I85" s="30"/>
      <c r="J85" s="30"/>
      <c r="K85" s="30"/>
      <c r="L85" s="93"/>
      <c r="S85" s="30"/>
      <c r="T85" s="30"/>
      <c r="U85" s="30"/>
      <c r="V85" s="30"/>
      <c r="W85" s="30"/>
      <c r="X85" s="30"/>
      <c r="Y85" s="30"/>
      <c r="Z85" s="30"/>
      <c r="AA85" s="30"/>
      <c r="AB85" s="30"/>
      <c r="AC85" s="30"/>
      <c r="AD85" s="30"/>
      <c r="AE85" s="30"/>
    </row>
    <row r="86" spans="1:31" s="2" customFormat="1" ht="6.95" customHeight="1">
      <c r="A86" s="30"/>
      <c r="B86" s="31"/>
      <c r="C86" s="30"/>
      <c r="D86" s="30"/>
      <c r="E86" s="30"/>
      <c r="F86" s="30"/>
      <c r="G86" s="30"/>
      <c r="H86" s="30"/>
      <c r="I86" s="30"/>
      <c r="J86" s="30"/>
      <c r="K86" s="30"/>
      <c r="L86" s="93"/>
      <c r="S86" s="30"/>
      <c r="T86" s="30"/>
      <c r="U86" s="30"/>
      <c r="V86" s="30"/>
      <c r="W86" s="30"/>
      <c r="X86" s="30"/>
      <c r="Y86" s="30"/>
      <c r="Z86" s="30"/>
      <c r="AA86" s="30"/>
      <c r="AB86" s="30"/>
      <c r="AC86" s="30"/>
      <c r="AD86" s="30"/>
      <c r="AE86" s="30"/>
    </row>
    <row r="87" spans="1:31" s="2" customFormat="1" ht="12" customHeight="1">
      <c r="A87" s="30"/>
      <c r="B87" s="31"/>
      <c r="C87" s="27" t="s">
        <v>13</v>
      </c>
      <c r="D87" s="30"/>
      <c r="E87" s="30"/>
      <c r="F87" s="30"/>
      <c r="G87" s="30"/>
      <c r="H87" s="30"/>
      <c r="I87" s="30"/>
      <c r="J87" s="30"/>
      <c r="K87" s="30"/>
      <c r="L87" s="93"/>
      <c r="S87" s="30"/>
      <c r="T87" s="30"/>
      <c r="U87" s="30"/>
      <c r="V87" s="30"/>
      <c r="W87" s="30"/>
      <c r="X87" s="30"/>
      <c r="Y87" s="30"/>
      <c r="Z87" s="30"/>
      <c r="AA87" s="30"/>
      <c r="AB87" s="30"/>
      <c r="AC87" s="30"/>
      <c r="AD87" s="30"/>
      <c r="AE87" s="30"/>
    </row>
    <row r="88" spans="1:31" s="2" customFormat="1" ht="16.5" customHeight="1">
      <c r="A88" s="30"/>
      <c r="B88" s="31"/>
      <c r="C88" s="30"/>
      <c r="D88" s="30"/>
      <c r="E88" s="342" t="str">
        <f>E7</f>
        <v>Snižování energetické náročnosti objektu správní budovy střediska Kohinoor PKÚ s.p.</v>
      </c>
      <c r="F88" s="344"/>
      <c r="G88" s="344"/>
      <c r="H88" s="344"/>
      <c r="I88" s="30"/>
      <c r="J88" s="30"/>
      <c r="K88" s="30"/>
      <c r="L88" s="93"/>
      <c r="S88" s="30"/>
      <c r="T88" s="30"/>
      <c r="U88" s="30"/>
      <c r="V88" s="30"/>
      <c r="W88" s="30"/>
      <c r="X88" s="30"/>
      <c r="Y88" s="30"/>
      <c r="Z88" s="30"/>
      <c r="AA88" s="30"/>
      <c r="AB88" s="30"/>
      <c r="AC88" s="30"/>
      <c r="AD88" s="30"/>
      <c r="AE88" s="30"/>
    </row>
    <row r="89" spans="1:31" s="2" customFormat="1" ht="12" customHeight="1">
      <c r="A89" s="30"/>
      <c r="B89" s="31"/>
      <c r="C89" s="27" t="s">
        <v>92</v>
      </c>
      <c r="D89" s="30"/>
      <c r="E89" s="30"/>
      <c r="F89" s="30"/>
      <c r="G89" s="30"/>
      <c r="H89" s="30"/>
      <c r="I89" s="30"/>
      <c r="J89" s="30"/>
      <c r="K89" s="30"/>
      <c r="L89" s="93"/>
      <c r="S89" s="30"/>
      <c r="T89" s="30"/>
      <c r="U89" s="30"/>
      <c r="V89" s="30"/>
      <c r="W89" s="30"/>
      <c r="X89" s="30"/>
      <c r="Y89" s="30"/>
      <c r="Z89" s="30"/>
      <c r="AA89" s="30"/>
      <c r="AB89" s="30"/>
      <c r="AC89" s="30"/>
      <c r="AD89" s="30"/>
      <c r="AE89" s="30"/>
    </row>
    <row r="90" spans="1:31" s="2" customFormat="1" ht="16.5" customHeight="1">
      <c r="A90" s="30"/>
      <c r="B90" s="31"/>
      <c r="C90" s="30"/>
      <c r="D90" s="30"/>
      <c r="E90" s="333" t="str">
        <f>E9</f>
        <v>SO 02 - Vlhkostní sanace objektu</v>
      </c>
      <c r="F90" s="343"/>
      <c r="G90" s="343"/>
      <c r="H90" s="343"/>
      <c r="I90" s="30"/>
      <c r="J90" s="30"/>
      <c r="K90" s="30"/>
      <c r="L90" s="93"/>
      <c r="S90" s="30"/>
      <c r="T90" s="30"/>
      <c r="U90" s="30"/>
      <c r="V90" s="30"/>
      <c r="W90" s="30"/>
      <c r="X90" s="30"/>
      <c r="Y90" s="30"/>
      <c r="Z90" s="30"/>
      <c r="AA90" s="30"/>
      <c r="AB90" s="30"/>
      <c r="AC90" s="30"/>
      <c r="AD90" s="30"/>
      <c r="AE90" s="30"/>
    </row>
    <row r="91" spans="1:31" s="2" customFormat="1" ht="6.95" customHeight="1">
      <c r="A91" s="30"/>
      <c r="B91" s="31"/>
      <c r="C91" s="30"/>
      <c r="D91" s="30"/>
      <c r="E91" s="30"/>
      <c r="F91" s="30"/>
      <c r="G91" s="30"/>
      <c r="H91" s="30"/>
      <c r="I91" s="30"/>
      <c r="J91" s="30"/>
      <c r="K91" s="30"/>
      <c r="L91" s="93"/>
      <c r="S91" s="30"/>
      <c r="T91" s="30"/>
      <c r="U91" s="30"/>
      <c r="V91" s="30"/>
      <c r="W91" s="30"/>
      <c r="X91" s="30"/>
      <c r="Y91" s="30"/>
      <c r="Z91" s="30"/>
      <c r="AA91" s="30"/>
      <c r="AB91" s="30"/>
      <c r="AC91" s="30"/>
      <c r="AD91" s="30"/>
      <c r="AE91" s="30"/>
    </row>
    <row r="92" spans="1:31" s="2" customFormat="1" ht="12" customHeight="1">
      <c r="A92" s="30"/>
      <c r="B92" s="31"/>
      <c r="C92" s="27" t="s">
        <v>17</v>
      </c>
      <c r="D92" s="30"/>
      <c r="E92" s="30"/>
      <c r="F92" s="25" t="str">
        <f>F12</f>
        <v>Mariánské Radčice</v>
      </c>
      <c r="G92" s="30"/>
      <c r="H92" s="30"/>
      <c r="I92" s="27" t="s">
        <v>19</v>
      </c>
      <c r="J92" s="48" t="str">
        <f>IF(J12="","",J12)</f>
        <v>28. 8. 2018</v>
      </c>
      <c r="K92" s="30"/>
      <c r="L92" s="93"/>
      <c r="S92" s="30"/>
      <c r="T92" s="30"/>
      <c r="U92" s="30"/>
      <c r="V92" s="30"/>
      <c r="W92" s="30"/>
      <c r="X92" s="30"/>
      <c r="Y92" s="30"/>
      <c r="Z92" s="30"/>
      <c r="AA92" s="30"/>
      <c r="AB92" s="30"/>
      <c r="AC92" s="30"/>
      <c r="AD92" s="30"/>
      <c r="AE92" s="30"/>
    </row>
    <row r="93" spans="1:31" s="2" customFormat="1" ht="6.95" customHeight="1">
      <c r="A93" s="30"/>
      <c r="B93" s="31"/>
      <c r="C93" s="30"/>
      <c r="D93" s="30"/>
      <c r="E93" s="30"/>
      <c r="F93" s="30"/>
      <c r="G93" s="30"/>
      <c r="H93" s="30"/>
      <c r="I93" s="30"/>
      <c r="J93" s="30"/>
      <c r="K93" s="30"/>
      <c r="L93" s="93"/>
      <c r="S93" s="30"/>
      <c r="T93" s="30"/>
      <c r="U93" s="30"/>
      <c r="V93" s="30"/>
      <c r="W93" s="30"/>
      <c r="X93" s="30"/>
      <c r="Y93" s="30"/>
      <c r="Z93" s="30"/>
      <c r="AA93" s="30"/>
      <c r="AB93" s="30"/>
      <c r="AC93" s="30"/>
      <c r="AD93" s="30"/>
      <c r="AE93" s="30"/>
    </row>
    <row r="94" spans="1:31" s="2" customFormat="1" ht="15.2" customHeight="1">
      <c r="A94" s="30"/>
      <c r="B94" s="31"/>
      <c r="C94" s="27" t="s">
        <v>21</v>
      </c>
      <c r="D94" s="30"/>
      <c r="E94" s="30"/>
      <c r="F94" s="25" t="str">
        <f>E15</f>
        <v>Palivový kombinát Ústí s.p.</v>
      </c>
      <c r="G94" s="30"/>
      <c r="H94" s="30"/>
      <c r="I94" s="27" t="s">
        <v>28</v>
      </c>
      <c r="J94" s="28" t="str">
        <f>E21</f>
        <v>ing. Daniel Šimmer</v>
      </c>
      <c r="K94" s="30"/>
      <c r="L94" s="93"/>
      <c r="S94" s="30"/>
      <c r="T94" s="30"/>
      <c r="U94" s="30"/>
      <c r="V94" s="30"/>
      <c r="W94" s="30"/>
      <c r="X94" s="30"/>
      <c r="Y94" s="30"/>
      <c r="Z94" s="30"/>
      <c r="AA94" s="30"/>
      <c r="AB94" s="30"/>
      <c r="AC94" s="30"/>
      <c r="AD94" s="30"/>
      <c r="AE94" s="30"/>
    </row>
    <row r="95" spans="1:31" s="2" customFormat="1" ht="25.7" customHeight="1">
      <c r="A95" s="30"/>
      <c r="B95" s="31"/>
      <c r="C95" s="27" t="s">
        <v>26</v>
      </c>
      <c r="D95" s="30"/>
      <c r="E95" s="30"/>
      <c r="F95" s="25" t="str">
        <f>IF(E18="","",E18)</f>
        <v xml:space="preserve"> </v>
      </c>
      <c r="G95" s="30"/>
      <c r="H95" s="30"/>
      <c r="I95" s="27" t="s">
        <v>32</v>
      </c>
      <c r="J95" s="28" t="str">
        <f>E24</f>
        <v>STAVEBNÍ ROZPOČTY s.r.o.</v>
      </c>
      <c r="K95" s="30"/>
      <c r="L95" s="93"/>
      <c r="S95" s="30"/>
      <c r="T95" s="30"/>
      <c r="U95" s="30"/>
      <c r="V95" s="30"/>
      <c r="W95" s="30"/>
      <c r="X95" s="30"/>
      <c r="Y95" s="30"/>
      <c r="Z95" s="30"/>
      <c r="AA95" s="30"/>
      <c r="AB95" s="30"/>
      <c r="AC95" s="30"/>
      <c r="AD95" s="30"/>
      <c r="AE95" s="30"/>
    </row>
    <row r="96" spans="1:31" s="2" customFormat="1" ht="10.35" customHeight="1">
      <c r="A96" s="30"/>
      <c r="B96" s="31"/>
      <c r="C96" s="30"/>
      <c r="D96" s="30"/>
      <c r="E96" s="30"/>
      <c r="F96" s="30"/>
      <c r="G96" s="30"/>
      <c r="H96" s="30"/>
      <c r="I96" s="30"/>
      <c r="J96" s="30"/>
      <c r="K96" s="30"/>
      <c r="L96" s="93"/>
      <c r="S96" s="30"/>
      <c r="T96" s="30"/>
      <c r="U96" s="30"/>
      <c r="V96" s="30"/>
      <c r="W96" s="30"/>
      <c r="X96" s="30"/>
      <c r="Y96" s="30"/>
      <c r="Z96" s="30"/>
      <c r="AA96" s="30"/>
      <c r="AB96" s="30"/>
      <c r="AC96" s="30"/>
      <c r="AD96" s="30"/>
      <c r="AE96" s="30"/>
    </row>
    <row r="97" spans="1:31" s="11" customFormat="1" ht="29.25" customHeight="1">
      <c r="A97" s="116"/>
      <c r="B97" s="117"/>
      <c r="C97" s="118" t="s">
        <v>114</v>
      </c>
      <c r="D97" s="119" t="s">
        <v>55</v>
      </c>
      <c r="E97" s="119" t="s">
        <v>52</v>
      </c>
      <c r="F97" s="119" t="s">
        <v>53</v>
      </c>
      <c r="G97" s="119" t="s">
        <v>115</v>
      </c>
      <c r="H97" s="119" t="s">
        <v>116</v>
      </c>
      <c r="I97" s="119" t="s">
        <v>117</v>
      </c>
      <c r="J97" s="119" t="s">
        <v>97</v>
      </c>
      <c r="K97" s="120" t="s">
        <v>118</v>
      </c>
      <c r="L97" s="121"/>
      <c r="M97" s="55" t="s">
        <v>3</v>
      </c>
      <c r="N97" s="56" t="s">
        <v>41</v>
      </c>
      <c r="O97" s="56" t="s">
        <v>119</v>
      </c>
      <c r="P97" s="56" t="s">
        <v>120</v>
      </c>
      <c r="Q97" s="56" t="s">
        <v>121</v>
      </c>
      <c r="R97" s="56" t="s">
        <v>122</v>
      </c>
      <c r="S97" s="56" t="s">
        <v>123</v>
      </c>
      <c r="T97" s="57" t="s">
        <v>124</v>
      </c>
      <c r="U97" s="116"/>
      <c r="V97" s="116"/>
      <c r="W97" s="116"/>
      <c r="X97" s="116"/>
      <c r="Y97" s="116"/>
      <c r="Z97" s="116"/>
      <c r="AA97" s="116"/>
      <c r="AB97" s="116"/>
      <c r="AC97" s="116"/>
      <c r="AD97" s="116"/>
      <c r="AE97" s="116"/>
    </row>
    <row r="98" spans="1:63" s="2" customFormat="1" ht="22.9" customHeight="1">
      <c r="A98" s="30"/>
      <c r="B98" s="298"/>
      <c r="C98" s="262" t="s">
        <v>125</v>
      </c>
      <c r="D98" s="263"/>
      <c r="E98" s="263"/>
      <c r="F98" s="263"/>
      <c r="G98" s="263"/>
      <c r="H98" s="263"/>
      <c r="I98" s="30"/>
      <c r="J98" s="291">
        <f>BK98</f>
        <v>0</v>
      </c>
      <c r="K98" s="263"/>
      <c r="L98" s="31"/>
      <c r="M98" s="58"/>
      <c r="N98" s="49"/>
      <c r="O98" s="59"/>
      <c r="P98" s="122">
        <f>P99+P305+P332+P335</f>
        <v>903.9241839999999</v>
      </c>
      <c r="Q98" s="59"/>
      <c r="R98" s="122">
        <f>R99+R305+R332+R335</f>
        <v>82.62329676</v>
      </c>
      <c r="S98" s="59"/>
      <c r="T98" s="123">
        <f>T99+T305+T332+T335</f>
        <v>45.476020000000005</v>
      </c>
      <c r="U98" s="30"/>
      <c r="V98" s="30"/>
      <c r="W98" s="30"/>
      <c r="X98" s="30"/>
      <c r="Y98" s="30"/>
      <c r="Z98" s="30"/>
      <c r="AA98" s="30"/>
      <c r="AB98" s="30"/>
      <c r="AC98" s="30"/>
      <c r="AD98" s="30"/>
      <c r="AE98" s="30"/>
      <c r="AT98" s="18" t="s">
        <v>69</v>
      </c>
      <c r="AU98" s="18" t="s">
        <v>98</v>
      </c>
      <c r="BK98" s="124">
        <f>BK99+BK305+BK332+BK335</f>
        <v>0</v>
      </c>
    </row>
    <row r="99" spans="2:63" s="12" customFormat="1" ht="25.9" customHeight="1">
      <c r="B99" s="299"/>
      <c r="C99" s="264"/>
      <c r="D99" s="265" t="s">
        <v>69</v>
      </c>
      <c r="E99" s="266" t="s">
        <v>126</v>
      </c>
      <c r="F99" s="266" t="s">
        <v>127</v>
      </c>
      <c r="G99" s="264"/>
      <c r="H99" s="264"/>
      <c r="J99" s="292">
        <f>BK99</f>
        <v>0</v>
      </c>
      <c r="K99" s="264"/>
      <c r="L99" s="125"/>
      <c r="M99" s="127"/>
      <c r="N99" s="128"/>
      <c r="O99" s="128"/>
      <c r="P99" s="129">
        <f>P100+P175+P181+P188+P213+P257+P270+P288+P302</f>
        <v>769.4594329999999</v>
      </c>
      <c r="Q99" s="128"/>
      <c r="R99" s="129">
        <f>R100+R175+R181+R188+R213+R257+R270+R288+R302</f>
        <v>81.76535232</v>
      </c>
      <c r="S99" s="128"/>
      <c r="T99" s="130">
        <f>T100+T175+T181+T188+T213+T257+T270+T288+T302</f>
        <v>45.325</v>
      </c>
      <c r="AR99" s="126" t="s">
        <v>77</v>
      </c>
      <c r="AT99" s="131" t="s">
        <v>69</v>
      </c>
      <c r="AU99" s="131" t="s">
        <v>70</v>
      </c>
      <c r="AY99" s="126" t="s">
        <v>128</v>
      </c>
      <c r="BK99" s="132">
        <f>BK100+BK175+BK181+BK188+BK213+BK257+BK270+BK288+BK302</f>
        <v>0</v>
      </c>
    </row>
    <row r="100" spans="2:63" s="12" customFormat="1" ht="22.9" customHeight="1">
      <c r="B100" s="299"/>
      <c r="C100" s="264"/>
      <c r="D100" s="265" t="s">
        <v>69</v>
      </c>
      <c r="E100" s="267" t="s">
        <v>77</v>
      </c>
      <c r="F100" s="267" t="s">
        <v>129</v>
      </c>
      <c r="G100" s="264"/>
      <c r="H100" s="264"/>
      <c r="J100" s="293">
        <f>BK100</f>
        <v>0</v>
      </c>
      <c r="K100" s="264"/>
      <c r="L100" s="125"/>
      <c r="M100" s="127"/>
      <c r="N100" s="128"/>
      <c r="O100" s="128"/>
      <c r="P100" s="129">
        <f>SUM(P101:P174)</f>
        <v>199.328815</v>
      </c>
      <c r="Q100" s="128"/>
      <c r="R100" s="129">
        <f>SUM(R101:R174)</f>
        <v>27.246919</v>
      </c>
      <c r="S100" s="128"/>
      <c r="T100" s="130">
        <f>SUM(T101:T174)</f>
        <v>45.156600000000005</v>
      </c>
      <c r="AR100" s="126" t="s">
        <v>77</v>
      </c>
      <c r="AT100" s="131" t="s">
        <v>69</v>
      </c>
      <c r="AU100" s="131" t="s">
        <v>77</v>
      </c>
      <c r="AY100" s="126" t="s">
        <v>128</v>
      </c>
      <c r="BK100" s="132">
        <f>SUM(BK101:BK174)</f>
        <v>0</v>
      </c>
    </row>
    <row r="101" spans="1:65" s="2" customFormat="1" ht="33" customHeight="1">
      <c r="A101" s="30"/>
      <c r="B101" s="298"/>
      <c r="C101" s="268" t="s">
        <v>77</v>
      </c>
      <c r="D101" s="268" t="s">
        <v>130</v>
      </c>
      <c r="E101" s="269" t="s">
        <v>1145</v>
      </c>
      <c r="F101" s="270" t="s">
        <v>1146</v>
      </c>
      <c r="G101" s="271" t="s">
        <v>177</v>
      </c>
      <c r="H101" s="272">
        <v>11.9</v>
      </c>
      <c r="I101" s="296"/>
      <c r="J101" s="294">
        <f>ROUND(I101*H101,2)</f>
        <v>0</v>
      </c>
      <c r="K101" s="270" t="s">
        <v>1147</v>
      </c>
      <c r="L101" s="31"/>
      <c r="M101" s="135" t="s">
        <v>3</v>
      </c>
      <c r="N101" s="136" t="s">
        <v>44</v>
      </c>
      <c r="O101" s="137">
        <v>0.208</v>
      </c>
      <c r="P101" s="137">
        <f>O101*H101</f>
        <v>2.4752</v>
      </c>
      <c r="Q101" s="137">
        <v>0</v>
      </c>
      <c r="R101" s="137">
        <f>Q101*H101</f>
        <v>0</v>
      </c>
      <c r="S101" s="137">
        <v>0.255</v>
      </c>
      <c r="T101" s="138">
        <f>S101*H101</f>
        <v>3.0345</v>
      </c>
      <c r="U101" s="30"/>
      <c r="V101" s="30"/>
      <c r="W101" s="30"/>
      <c r="X101" s="30"/>
      <c r="Y101" s="30"/>
      <c r="Z101" s="30"/>
      <c r="AA101" s="30"/>
      <c r="AB101" s="30"/>
      <c r="AC101" s="30"/>
      <c r="AD101" s="30"/>
      <c r="AE101" s="30"/>
      <c r="AR101" s="139" t="s">
        <v>135</v>
      </c>
      <c r="AT101" s="139" t="s">
        <v>130</v>
      </c>
      <c r="AU101" s="139" t="s">
        <v>83</v>
      </c>
      <c r="AY101" s="18" t="s">
        <v>128</v>
      </c>
      <c r="BE101" s="140">
        <f>IF(N101="základní",J101,0)</f>
        <v>0</v>
      </c>
      <c r="BF101" s="140">
        <f>IF(N101="snížená",J101,0)</f>
        <v>0</v>
      </c>
      <c r="BG101" s="140">
        <f>IF(N101="zákl. přenesená",J101,0)</f>
        <v>0</v>
      </c>
      <c r="BH101" s="140">
        <f>IF(N101="sníž. přenesená",J101,0)</f>
        <v>0</v>
      </c>
      <c r="BI101" s="140">
        <f>IF(N101="nulová",J101,0)</f>
        <v>0</v>
      </c>
      <c r="BJ101" s="18" t="s">
        <v>135</v>
      </c>
      <c r="BK101" s="140">
        <f>ROUND(I101*H101,2)</f>
        <v>0</v>
      </c>
      <c r="BL101" s="18" t="s">
        <v>135</v>
      </c>
      <c r="BM101" s="139" t="s">
        <v>1148</v>
      </c>
    </row>
    <row r="102" spans="1:47" s="2" customFormat="1" ht="126.75">
      <c r="A102" s="30"/>
      <c r="B102" s="298"/>
      <c r="C102" s="263"/>
      <c r="D102" s="273" t="s">
        <v>137</v>
      </c>
      <c r="E102" s="263"/>
      <c r="F102" s="274" t="s">
        <v>1149</v>
      </c>
      <c r="G102" s="263"/>
      <c r="H102" s="263"/>
      <c r="I102" s="30"/>
      <c r="J102" s="263"/>
      <c r="K102" s="263"/>
      <c r="L102" s="31"/>
      <c r="M102" s="141"/>
      <c r="N102" s="142"/>
      <c r="O102" s="51"/>
      <c r="P102" s="51"/>
      <c r="Q102" s="51"/>
      <c r="R102" s="51"/>
      <c r="S102" s="51"/>
      <c r="T102" s="52"/>
      <c r="U102" s="30"/>
      <c r="V102" s="30"/>
      <c r="W102" s="30"/>
      <c r="X102" s="30"/>
      <c r="Y102" s="30"/>
      <c r="Z102" s="30"/>
      <c r="AA102" s="30"/>
      <c r="AB102" s="30"/>
      <c r="AC102" s="30"/>
      <c r="AD102" s="30"/>
      <c r="AE102" s="30"/>
      <c r="AT102" s="18" t="s">
        <v>137</v>
      </c>
      <c r="AU102" s="18" t="s">
        <v>83</v>
      </c>
    </row>
    <row r="103" spans="2:51" s="14" customFormat="1" ht="12">
      <c r="B103" s="300"/>
      <c r="C103" s="278"/>
      <c r="D103" s="273" t="s">
        <v>139</v>
      </c>
      <c r="E103" s="279" t="s">
        <v>3</v>
      </c>
      <c r="F103" s="280" t="s">
        <v>1150</v>
      </c>
      <c r="G103" s="278"/>
      <c r="H103" s="281">
        <v>11.9</v>
      </c>
      <c r="J103" s="278"/>
      <c r="K103" s="278"/>
      <c r="L103" s="148"/>
      <c r="M103" s="150"/>
      <c r="N103" s="151"/>
      <c r="O103" s="151"/>
      <c r="P103" s="151"/>
      <c r="Q103" s="151"/>
      <c r="R103" s="151"/>
      <c r="S103" s="151"/>
      <c r="T103" s="152"/>
      <c r="AT103" s="149" t="s">
        <v>139</v>
      </c>
      <c r="AU103" s="149" t="s">
        <v>83</v>
      </c>
      <c r="AV103" s="14" t="s">
        <v>83</v>
      </c>
      <c r="AW103" s="14" t="s">
        <v>31</v>
      </c>
      <c r="AX103" s="14" t="s">
        <v>70</v>
      </c>
      <c r="AY103" s="149" t="s">
        <v>128</v>
      </c>
    </row>
    <row r="104" spans="2:51" s="15" customFormat="1" ht="12">
      <c r="B104" s="301"/>
      <c r="C104" s="282"/>
      <c r="D104" s="273" t="s">
        <v>139</v>
      </c>
      <c r="E104" s="283" t="s">
        <v>3</v>
      </c>
      <c r="F104" s="284" t="s">
        <v>143</v>
      </c>
      <c r="G104" s="282"/>
      <c r="H104" s="285">
        <v>11.9</v>
      </c>
      <c r="J104" s="282"/>
      <c r="K104" s="282"/>
      <c r="L104" s="153"/>
      <c r="M104" s="155"/>
      <c r="N104" s="156"/>
      <c r="O104" s="156"/>
      <c r="P104" s="156"/>
      <c r="Q104" s="156"/>
      <c r="R104" s="156"/>
      <c r="S104" s="156"/>
      <c r="T104" s="157"/>
      <c r="AT104" s="154" t="s">
        <v>139</v>
      </c>
      <c r="AU104" s="154" t="s">
        <v>83</v>
      </c>
      <c r="AV104" s="15" t="s">
        <v>135</v>
      </c>
      <c r="AW104" s="15" t="s">
        <v>31</v>
      </c>
      <c r="AX104" s="15" t="s">
        <v>77</v>
      </c>
      <c r="AY104" s="154" t="s">
        <v>128</v>
      </c>
    </row>
    <row r="105" spans="1:65" s="2" customFormat="1" ht="33" customHeight="1">
      <c r="A105" s="30"/>
      <c r="B105" s="298"/>
      <c r="C105" s="268" t="s">
        <v>83</v>
      </c>
      <c r="D105" s="268" t="s">
        <v>130</v>
      </c>
      <c r="E105" s="269" t="s">
        <v>1151</v>
      </c>
      <c r="F105" s="270" t="s">
        <v>1152</v>
      </c>
      <c r="G105" s="271" t="s">
        <v>177</v>
      </c>
      <c r="H105" s="272">
        <v>17.5</v>
      </c>
      <c r="I105" s="296"/>
      <c r="J105" s="294">
        <f>ROUND(I105*H105,2)</f>
        <v>0</v>
      </c>
      <c r="K105" s="270" t="s">
        <v>1147</v>
      </c>
      <c r="L105" s="31"/>
      <c r="M105" s="135" t="s">
        <v>3</v>
      </c>
      <c r="N105" s="136" t="s">
        <v>44</v>
      </c>
      <c r="O105" s="137">
        <v>0.272</v>
      </c>
      <c r="P105" s="137">
        <f>O105*H105</f>
        <v>4.760000000000001</v>
      </c>
      <c r="Q105" s="137">
        <v>0</v>
      </c>
      <c r="R105" s="137">
        <f>Q105*H105</f>
        <v>0</v>
      </c>
      <c r="S105" s="137">
        <v>0.26</v>
      </c>
      <c r="T105" s="138">
        <f>S105*H105</f>
        <v>4.55</v>
      </c>
      <c r="U105" s="30"/>
      <c r="V105" s="30"/>
      <c r="W105" s="30"/>
      <c r="X105" s="30"/>
      <c r="Y105" s="30"/>
      <c r="Z105" s="30"/>
      <c r="AA105" s="30"/>
      <c r="AB105" s="30"/>
      <c r="AC105" s="30"/>
      <c r="AD105" s="30"/>
      <c r="AE105" s="30"/>
      <c r="AR105" s="139" t="s">
        <v>135</v>
      </c>
      <c r="AT105" s="139" t="s">
        <v>130</v>
      </c>
      <c r="AU105" s="139" t="s">
        <v>83</v>
      </c>
      <c r="AY105" s="18" t="s">
        <v>128</v>
      </c>
      <c r="BE105" s="140">
        <f>IF(N105="základní",J105,0)</f>
        <v>0</v>
      </c>
      <c r="BF105" s="140">
        <f>IF(N105="snížená",J105,0)</f>
        <v>0</v>
      </c>
      <c r="BG105" s="140">
        <f>IF(N105="zákl. přenesená",J105,0)</f>
        <v>0</v>
      </c>
      <c r="BH105" s="140">
        <f>IF(N105="sníž. přenesená",J105,0)</f>
        <v>0</v>
      </c>
      <c r="BI105" s="140">
        <f>IF(N105="nulová",J105,0)</f>
        <v>0</v>
      </c>
      <c r="BJ105" s="18" t="s">
        <v>135</v>
      </c>
      <c r="BK105" s="140">
        <f>ROUND(I105*H105,2)</f>
        <v>0</v>
      </c>
      <c r="BL105" s="18" t="s">
        <v>135</v>
      </c>
      <c r="BM105" s="139" t="s">
        <v>1153</v>
      </c>
    </row>
    <row r="106" spans="1:47" s="2" customFormat="1" ht="126.75">
      <c r="A106" s="30"/>
      <c r="B106" s="298"/>
      <c r="C106" s="263"/>
      <c r="D106" s="273" t="s">
        <v>137</v>
      </c>
      <c r="E106" s="263"/>
      <c r="F106" s="274" t="s">
        <v>1149</v>
      </c>
      <c r="G106" s="263"/>
      <c r="H106" s="263"/>
      <c r="I106" s="30"/>
      <c r="J106" s="263"/>
      <c r="K106" s="263"/>
      <c r="L106" s="31"/>
      <c r="M106" s="141"/>
      <c r="N106" s="142"/>
      <c r="O106" s="51"/>
      <c r="P106" s="51"/>
      <c r="Q106" s="51"/>
      <c r="R106" s="51"/>
      <c r="S106" s="51"/>
      <c r="T106" s="52"/>
      <c r="U106" s="30"/>
      <c r="V106" s="30"/>
      <c r="W106" s="30"/>
      <c r="X106" s="30"/>
      <c r="Y106" s="30"/>
      <c r="Z106" s="30"/>
      <c r="AA106" s="30"/>
      <c r="AB106" s="30"/>
      <c r="AC106" s="30"/>
      <c r="AD106" s="30"/>
      <c r="AE106" s="30"/>
      <c r="AT106" s="18" t="s">
        <v>137</v>
      </c>
      <c r="AU106" s="18" t="s">
        <v>83</v>
      </c>
    </row>
    <row r="107" spans="2:51" s="14" customFormat="1" ht="12">
      <c r="B107" s="300"/>
      <c r="C107" s="278"/>
      <c r="D107" s="273" t="s">
        <v>139</v>
      </c>
      <c r="E107" s="279" t="s">
        <v>3</v>
      </c>
      <c r="F107" s="280" t="s">
        <v>1154</v>
      </c>
      <c r="G107" s="278"/>
      <c r="H107" s="281">
        <v>17.5</v>
      </c>
      <c r="J107" s="278"/>
      <c r="K107" s="278"/>
      <c r="L107" s="148"/>
      <c r="M107" s="150"/>
      <c r="N107" s="151"/>
      <c r="O107" s="151"/>
      <c r="P107" s="151"/>
      <c r="Q107" s="151"/>
      <c r="R107" s="151"/>
      <c r="S107" s="151"/>
      <c r="T107" s="152"/>
      <c r="AT107" s="149" t="s">
        <v>139</v>
      </c>
      <c r="AU107" s="149" t="s">
        <v>83</v>
      </c>
      <c r="AV107" s="14" t="s">
        <v>83</v>
      </c>
      <c r="AW107" s="14" t="s">
        <v>31</v>
      </c>
      <c r="AX107" s="14" t="s">
        <v>77</v>
      </c>
      <c r="AY107" s="149" t="s">
        <v>128</v>
      </c>
    </row>
    <row r="108" spans="1:65" s="2" customFormat="1" ht="21.75" customHeight="1">
      <c r="A108" s="30"/>
      <c r="B108" s="298"/>
      <c r="C108" s="268" t="s">
        <v>147</v>
      </c>
      <c r="D108" s="268" t="s">
        <v>130</v>
      </c>
      <c r="E108" s="269" t="s">
        <v>1155</v>
      </c>
      <c r="F108" s="270" t="s">
        <v>1156</v>
      </c>
      <c r="G108" s="271" t="s">
        <v>177</v>
      </c>
      <c r="H108" s="272">
        <v>54.2</v>
      </c>
      <c r="I108" s="296"/>
      <c r="J108" s="294">
        <f>ROUND(I108*H108,2)</f>
        <v>0</v>
      </c>
      <c r="K108" s="270" t="s">
        <v>1147</v>
      </c>
      <c r="L108" s="31"/>
      <c r="M108" s="135" t="s">
        <v>3</v>
      </c>
      <c r="N108" s="136" t="s">
        <v>44</v>
      </c>
      <c r="O108" s="137">
        <v>0.695</v>
      </c>
      <c r="P108" s="137">
        <f>O108*H108</f>
        <v>37.669</v>
      </c>
      <c r="Q108" s="137">
        <v>0</v>
      </c>
      <c r="R108" s="137">
        <f>Q108*H108</f>
        <v>0</v>
      </c>
      <c r="S108" s="137">
        <v>0.29</v>
      </c>
      <c r="T108" s="138">
        <f>S108*H108</f>
        <v>15.718</v>
      </c>
      <c r="U108" s="30"/>
      <c r="V108" s="30"/>
      <c r="W108" s="30"/>
      <c r="X108" s="30"/>
      <c r="Y108" s="30"/>
      <c r="Z108" s="30"/>
      <c r="AA108" s="30"/>
      <c r="AB108" s="30"/>
      <c r="AC108" s="30"/>
      <c r="AD108" s="30"/>
      <c r="AE108" s="30"/>
      <c r="AR108" s="139" t="s">
        <v>135</v>
      </c>
      <c r="AT108" s="139" t="s">
        <v>130</v>
      </c>
      <c r="AU108" s="139" t="s">
        <v>83</v>
      </c>
      <c r="AY108" s="18" t="s">
        <v>128</v>
      </c>
      <c r="BE108" s="140">
        <f>IF(N108="základní",J108,0)</f>
        <v>0</v>
      </c>
      <c r="BF108" s="140">
        <f>IF(N108="snížená",J108,0)</f>
        <v>0</v>
      </c>
      <c r="BG108" s="140">
        <f>IF(N108="zákl. přenesená",J108,0)</f>
        <v>0</v>
      </c>
      <c r="BH108" s="140">
        <f>IF(N108="sníž. přenesená",J108,0)</f>
        <v>0</v>
      </c>
      <c r="BI108" s="140">
        <f>IF(N108="nulová",J108,0)</f>
        <v>0</v>
      </c>
      <c r="BJ108" s="18" t="s">
        <v>135</v>
      </c>
      <c r="BK108" s="140">
        <f>ROUND(I108*H108,2)</f>
        <v>0</v>
      </c>
      <c r="BL108" s="18" t="s">
        <v>135</v>
      </c>
      <c r="BM108" s="139" t="s">
        <v>1157</v>
      </c>
    </row>
    <row r="109" spans="1:47" s="2" customFormat="1" ht="175.5">
      <c r="A109" s="30"/>
      <c r="B109" s="298"/>
      <c r="C109" s="263"/>
      <c r="D109" s="273" t="s">
        <v>137</v>
      </c>
      <c r="E109" s="263"/>
      <c r="F109" s="274" t="s">
        <v>1158</v>
      </c>
      <c r="G109" s="263"/>
      <c r="H109" s="263"/>
      <c r="I109" s="30"/>
      <c r="J109" s="263"/>
      <c r="K109" s="263"/>
      <c r="L109" s="31"/>
      <c r="M109" s="141"/>
      <c r="N109" s="142"/>
      <c r="O109" s="51"/>
      <c r="P109" s="51"/>
      <c r="Q109" s="51"/>
      <c r="R109" s="51"/>
      <c r="S109" s="51"/>
      <c r="T109" s="52"/>
      <c r="U109" s="30"/>
      <c r="V109" s="30"/>
      <c r="W109" s="30"/>
      <c r="X109" s="30"/>
      <c r="Y109" s="30"/>
      <c r="Z109" s="30"/>
      <c r="AA109" s="30"/>
      <c r="AB109" s="30"/>
      <c r="AC109" s="30"/>
      <c r="AD109" s="30"/>
      <c r="AE109" s="30"/>
      <c r="AT109" s="18" t="s">
        <v>137</v>
      </c>
      <c r="AU109" s="18" t="s">
        <v>83</v>
      </c>
    </row>
    <row r="110" spans="2:51" s="14" customFormat="1" ht="12">
      <c r="B110" s="300"/>
      <c r="C110" s="278"/>
      <c r="D110" s="273" t="s">
        <v>139</v>
      </c>
      <c r="E110" s="279" t="s">
        <v>3</v>
      </c>
      <c r="F110" s="280" t="s">
        <v>1159</v>
      </c>
      <c r="G110" s="278"/>
      <c r="H110" s="281">
        <v>24.8</v>
      </c>
      <c r="J110" s="278"/>
      <c r="K110" s="278"/>
      <c r="L110" s="148"/>
      <c r="M110" s="150"/>
      <c r="N110" s="151"/>
      <c r="O110" s="151"/>
      <c r="P110" s="151"/>
      <c r="Q110" s="151"/>
      <c r="R110" s="151"/>
      <c r="S110" s="151"/>
      <c r="T110" s="152"/>
      <c r="AT110" s="149" t="s">
        <v>139</v>
      </c>
      <c r="AU110" s="149" t="s">
        <v>83</v>
      </c>
      <c r="AV110" s="14" t="s">
        <v>83</v>
      </c>
      <c r="AW110" s="14" t="s">
        <v>31</v>
      </c>
      <c r="AX110" s="14" t="s">
        <v>70</v>
      </c>
      <c r="AY110" s="149" t="s">
        <v>128</v>
      </c>
    </row>
    <row r="111" spans="2:51" s="14" customFormat="1" ht="12">
      <c r="B111" s="300"/>
      <c r="C111" s="278"/>
      <c r="D111" s="273" t="s">
        <v>139</v>
      </c>
      <c r="E111" s="279" t="s">
        <v>3</v>
      </c>
      <c r="F111" s="280" t="s">
        <v>1154</v>
      </c>
      <c r="G111" s="278"/>
      <c r="H111" s="281">
        <v>17.5</v>
      </c>
      <c r="J111" s="278"/>
      <c r="K111" s="278"/>
      <c r="L111" s="148"/>
      <c r="M111" s="150"/>
      <c r="N111" s="151"/>
      <c r="O111" s="151"/>
      <c r="P111" s="151"/>
      <c r="Q111" s="151"/>
      <c r="R111" s="151"/>
      <c r="S111" s="151"/>
      <c r="T111" s="152"/>
      <c r="AT111" s="149" t="s">
        <v>139</v>
      </c>
      <c r="AU111" s="149" t="s">
        <v>83</v>
      </c>
      <c r="AV111" s="14" t="s">
        <v>83</v>
      </c>
      <c r="AW111" s="14" t="s">
        <v>31</v>
      </c>
      <c r="AX111" s="14" t="s">
        <v>70</v>
      </c>
      <c r="AY111" s="149" t="s">
        <v>128</v>
      </c>
    </row>
    <row r="112" spans="2:51" s="14" customFormat="1" ht="12">
      <c r="B112" s="300"/>
      <c r="C112" s="278"/>
      <c r="D112" s="273" t="s">
        <v>139</v>
      </c>
      <c r="E112" s="279" t="s">
        <v>3</v>
      </c>
      <c r="F112" s="280" t="s">
        <v>1150</v>
      </c>
      <c r="G112" s="278"/>
      <c r="H112" s="281">
        <v>11.9</v>
      </c>
      <c r="J112" s="278"/>
      <c r="K112" s="278"/>
      <c r="L112" s="148"/>
      <c r="M112" s="150"/>
      <c r="N112" s="151"/>
      <c r="O112" s="151"/>
      <c r="P112" s="151"/>
      <c r="Q112" s="151"/>
      <c r="R112" s="151"/>
      <c r="S112" s="151"/>
      <c r="T112" s="152"/>
      <c r="AT112" s="149" t="s">
        <v>139</v>
      </c>
      <c r="AU112" s="149" t="s">
        <v>83</v>
      </c>
      <c r="AV112" s="14" t="s">
        <v>83</v>
      </c>
      <c r="AW112" s="14" t="s">
        <v>31</v>
      </c>
      <c r="AX112" s="14" t="s">
        <v>70</v>
      </c>
      <c r="AY112" s="149" t="s">
        <v>128</v>
      </c>
    </row>
    <row r="113" spans="2:51" s="15" customFormat="1" ht="12">
      <c r="B113" s="301"/>
      <c r="C113" s="282"/>
      <c r="D113" s="273" t="s">
        <v>139</v>
      </c>
      <c r="E113" s="283" t="s">
        <v>3</v>
      </c>
      <c r="F113" s="284" t="s">
        <v>143</v>
      </c>
      <c r="G113" s="282"/>
      <c r="H113" s="285">
        <v>54.2</v>
      </c>
      <c r="J113" s="282"/>
      <c r="K113" s="282"/>
      <c r="L113" s="153"/>
      <c r="M113" s="155"/>
      <c r="N113" s="156"/>
      <c r="O113" s="156"/>
      <c r="P113" s="156"/>
      <c r="Q113" s="156"/>
      <c r="R113" s="156"/>
      <c r="S113" s="156"/>
      <c r="T113" s="157"/>
      <c r="AT113" s="154" t="s">
        <v>139</v>
      </c>
      <c r="AU113" s="154" t="s">
        <v>83</v>
      </c>
      <c r="AV113" s="15" t="s">
        <v>135</v>
      </c>
      <c r="AW113" s="15" t="s">
        <v>31</v>
      </c>
      <c r="AX113" s="15" t="s">
        <v>77</v>
      </c>
      <c r="AY113" s="154" t="s">
        <v>128</v>
      </c>
    </row>
    <row r="114" spans="1:65" s="2" customFormat="1" ht="21.75" customHeight="1">
      <c r="A114" s="30"/>
      <c r="B114" s="298"/>
      <c r="C114" s="268" t="s">
        <v>135</v>
      </c>
      <c r="D114" s="268" t="s">
        <v>130</v>
      </c>
      <c r="E114" s="269" t="s">
        <v>1160</v>
      </c>
      <c r="F114" s="270" t="s">
        <v>1161</v>
      </c>
      <c r="G114" s="271" t="s">
        <v>177</v>
      </c>
      <c r="H114" s="272">
        <v>24.8</v>
      </c>
      <c r="I114" s="296"/>
      <c r="J114" s="294">
        <f>ROUND(I114*H114,2)</f>
        <v>0</v>
      </c>
      <c r="K114" s="270" t="s">
        <v>1147</v>
      </c>
      <c r="L114" s="31"/>
      <c r="M114" s="135" t="s">
        <v>3</v>
      </c>
      <c r="N114" s="136" t="s">
        <v>44</v>
      </c>
      <c r="O114" s="137">
        <v>1.552</v>
      </c>
      <c r="P114" s="137">
        <f>O114*H114</f>
        <v>38.4896</v>
      </c>
      <c r="Q114" s="137">
        <v>0</v>
      </c>
      <c r="R114" s="137">
        <f>Q114*H114</f>
        <v>0</v>
      </c>
      <c r="S114" s="137">
        <v>0.33</v>
      </c>
      <c r="T114" s="138">
        <f>S114*H114</f>
        <v>8.184000000000001</v>
      </c>
      <c r="U114" s="30"/>
      <c r="V114" s="30"/>
      <c r="W114" s="30"/>
      <c r="X114" s="30"/>
      <c r="Y114" s="30"/>
      <c r="Z114" s="30"/>
      <c r="AA114" s="30"/>
      <c r="AB114" s="30"/>
      <c r="AC114" s="30"/>
      <c r="AD114" s="30"/>
      <c r="AE114" s="30"/>
      <c r="AR114" s="139" t="s">
        <v>135</v>
      </c>
      <c r="AT114" s="139" t="s">
        <v>130</v>
      </c>
      <c r="AU114" s="139" t="s">
        <v>83</v>
      </c>
      <c r="AY114" s="18" t="s">
        <v>128</v>
      </c>
      <c r="BE114" s="140">
        <f>IF(N114="základní",J114,0)</f>
        <v>0</v>
      </c>
      <c r="BF114" s="140">
        <f>IF(N114="snížená",J114,0)</f>
        <v>0</v>
      </c>
      <c r="BG114" s="140">
        <f>IF(N114="zákl. přenesená",J114,0)</f>
        <v>0</v>
      </c>
      <c r="BH114" s="140">
        <f>IF(N114="sníž. přenesená",J114,0)</f>
        <v>0</v>
      </c>
      <c r="BI114" s="140">
        <f>IF(N114="nulová",J114,0)</f>
        <v>0</v>
      </c>
      <c r="BJ114" s="18" t="s">
        <v>135</v>
      </c>
      <c r="BK114" s="140">
        <f>ROUND(I114*H114,2)</f>
        <v>0</v>
      </c>
      <c r="BL114" s="18" t="s">
        <v>135</v>
      </c>
      <c r="BM114" s="139" t="s">
        <v>1162</v>
      </c>
    </row>
    <row r="115" spans="1:47" s="2" customFormat="1" ht="175.5">
      <c r="A115" s="30"/>
      <c r="B115" s="298"/>
      <c r="C115" s="263"/>
      <c r="D115" s="273" t="s">
        <v>137</v>
      </c>
      <c r="E115" s="263"/>
      <c r="F115" s="274" t="s">
        <v>1158</v>
      </c>
      <c r="G115" s="263"/>
      <c r="H115" s="263"/>
      <c r="I115" s="30"/>
      <c r="J115" s="263"/>
      <c r="K115" s="263"/>
      <c r="L115" s="31"/>
      <c r="M115" s="141"/>
      <c r="N115" s="142"/>
      <c r="O115" s="51"/>
      <c r="P115" s="51"/>
      <c r="Q115" s="51"/>
      <c r="R115" s="51"/>
      <c r="S115" s="51"/>
      <c r="T115" s="52"/>
      <c r="U115" s="30"/>
      <c r="V115" s="30"/>
      <c r="W115" s="30"/>
      <c r="X115" s="30"/>
      <c r="Y115" s="30"/>
      <c r="Z115" s="30"/>
      <c r="AA115" s="30"/>
      <c r="AB115" s="30"/>
      <c r="AC115" s="30"/>
      <c r="AD115" s="30"/>
      <c r="AE115" s="30"/>
      <c r="AT115" s="18" t="s">
        <v>137</v>
      </c>
      <c r="AU115" s="18" t="s">
        <v>83</v>
      </c>
    </row>
    <row r="116" spans="2:51" s="14" customFormat="1" ht="12">
      <c r="B116" s="300"/>
      <c r="C116" s="278"/>
      <c r="D116" s="273" t="s">
        <v>139</v>
      </c>
      <c r="E116" s="279" t="s">
        <v>3</v>
      </c>
      <c r="F116" s="280" t="s">
        <v>1159</v>
      </c>
      <c r="G116" s="278"/>
      <c r="H116" s="281">
        <v>24.8</v>
      </c>
      <c r="J116" s="278"/>
      <c r="K116" s="278"/>
      <c r="L116" s="148"/>
      <c r="M116" s="150"/>
      <c r="N116" s="151"/>
      <c r="O116" s="151"/>
      <c r="P116" s="151"/>
      <c r="Q116" s="151"/>
      <c r="R116" s="151"/>
      <c r="S116" s="151"/>
      <c r="T116" s="152"/>
      <c r="AT116" s="149" t="s">
        <v>139</v>
      </c>
      <c r="AU116" s="149" t="s">
        <v>83</v>
      </c>
      <c r="AV116" s="14" t="s">
        <v>83</v>
      </c>
      <c r="AW116" s="14" t="s">
        <v>31</v>
      </c>
      <c r="AX116" s="14" t="s">
        <v>77</v>
      </c>
      <c r="AY116" s="149" t="s">
        <v>128</v>
      </c>
    </row>
    <row r="117" spans="1:65" s="2" customFormat="1" ht="33" customHeight="1">
      <c r="A117" s="30"/>
      <c r="B117" s="298"/>
      <c r="C117" s="268" t="s">
        <v>155</v>
      </c>
      <c r="D117" s="268" t="s">
        <v>130</v>
      </c>
      <c r="E117" s="269" t="s">
        <v>1163</v>
      </c>
      <c r="F117" s="270" t="s">
        <v>1164</v>
      </c>
      <c r="G117" s="271" t="s">
        <v>177</v>
      </c>
      <c r="H117" s="272">
        <v>14.94</v>
      </c>
      <c r="I117" s="296"/>
      <c r="J117" s="294">
        <f>ROUND(I117*H117,2)</f>
        <v>0</v>
      </c>
      <c r="K117" s="270" t="s">
        <v>1147</v>
      </c>
      <c r="L117" s="31"/>
      <c r="M117" s="135" t="s">
        <v>3</v>
      </c>
      <c r="N117" s="136" t="s">
        <v>44</v>
      </c>
      <c r="O117" s="137">
        <v>0.19</v>
      </c>
      <c r="P117" s="137">
        <f>O117*H117</f>
        <v>2.8386</v>
      </c>
      <c r="Q117" s="137">
        <v>0</v>
      </c>
      <c r="R117" s="137">
        <f>Q117*H117</f>
        <v>0</v>
      </c>
      <c r="S117" s="137">
        <v>0.29</v>
      </c>
      <c r="T117" s="138">
        <f>S117*H117</f>
        <v>4.332599999999999</v>
      </c>
      <c r="U117" s="30"/>
      <c r="V117" s="30"/>
      <c r="W117" s="30"/>
      <c r="X117" s="30"/>
      <c r="Y117" s="30"/>
      <c r="Z117" s="30"/>
      <c r="AA117" s="30"/>
      <c r="AB117" s="30"/>
      <c r="AC117" s="30"/>
      <c r="AD117" s="30"/>
      <c r="AE117" s="30"/>
      <c r="AR117" s="139" t="s">
        <v>135</v>
      </c>
      <c r="AT117" s="139" t="s">
        <v>130</v>
      </c>
      <c r="AU117" s="139" t="s">
        <v>83</v>
      </c>
      <c r="AY117" s="18" t="s">
        <v>128</v>
      </c>
      <c r="BE117" s="140">
        <f>IF(N117="základní",J117,0)</f>
        <v>0</v>
      </c>
      <c r="BF117" s="140">
        <f>IF(N117="snížená",J117,0)</f>
        <v>0</v>
      </c>
      <c r="BG117" s="140">
        <f>IF(N117="zákl. přenesená",J117,0)</f>
        <v>0</v>
      </c>
      <c r="BH117" s="140">
        <f>IF(N117="sníž. přenesená",J117,0)</f>
        <v>0</v>
      </c>
      <c r="BI117" s="140">
        <f>IF(N117="nulová",J117,0)</f>
        <v>0</v>
      </c>
      <c r="BJ117" s="18" t="s">
        <v>135</v>
      </c>
      <c r="BK117" s="140">
        <f>ROUND(I117*H117,2)</f>
        <v>0</v>
      </c>
      <c r="BL117" s="18" t="s">
        <v>135</v>
      </c>
      <c r="BM117" s="139" t="s">
        <v>1165</v>
      </c>
    </row>
    <row r="118" spans="1:47" s="2" customFormat="1" ht="175.5">
      <c r="A118" s="30"/>
      <c r="B118" s="298"/>
      <c r="C118" s="263"/>
      <c r="D118" s="273" t="s">
        <v>137</v>
      </c>
      <c r="E118" s="263"/>
      <c r="F118" s="274" t="s">
        <v>1166</v>
      </c>
      <c r="G118" s="263"/>
      <c r="H118" s="263"/>
      <c r="I118" s="30"/>
      <c r="J118" s="263"/>
      <c r="K118" s="263"/>
      <c r="L118" s="31"/>
      <c r="M118" s="141"/>
      <c r="N118" s="142"/>
      <c r="O118" s="51"/>
      <c r="P118" s="51"/>
      <c r="Q118" s="51"/>
      <c r="R118" s="51"/>
      <c r="S118" s="51"/>
      <c r="T118" s="52"/>
      <c r="U118" s="30"/>
      <c r="V118" s="30"/>
      <c r="W118" s="30"/>
      <c r="X118" s="30"/>
      <c r="Y118" s="30"/>
      <c r="Z118" s="30"/>
      <c r="AA118" s="30"/>
      <c r="AB118" s="30"/>
      <c r="AC118" s="30"/>
      <c r="AD118" s="30"/>
      <c r="AE118" s="30"/>
      <c r="AT118" s="18" t="s">
        <v>137</v>
      </c>
      <c r="AU118" s="18" t="s">
        <v>83</v>
      </c>
    </row>
    <row r="119" spans="2:51" s="14" customFormat="1" ht="12">
      <c r="B119" s="300"/>
      <c r="C119" s="278"/>
      <c r="D119" s="273" t="s">
        <v>139</v>
      </c>
      <c r="E119" s="279" t="s">
        <v>3</v>
      </c>
      <c r="F119" s="280" t="s">
        <v>1167</v>
      </c>
      <c r="G119" s="278"/>
      <c r="H119" s="281">
        <v>14.94</v>
      </c>
      <c r="J119" s="278"/>
      <c r="K119" s="278"/>
      <c r="L119" s="148"/>
      <c r="M119" s="150"/>
      <c r="N119" s="151"/>
      <c r="O119" s="151"/>
      <c r="P119" s="151"/>
      <c r="Q119" s="151"/>
      <c r="R119" s="151"/>
      <c r="S119" s="151"/>
      <c r="T119" s="152"/>
      <c r="AT119" s="149" t="s">
        <v>139</v>
      </c>
      <c r="AU119" s="149" t="s">
        <v>83</v>
      </c>
      <c r="AV119" s="14" t="s">
        <v>83</v>
      </c>
      <c r="AW119" s="14" t="s">
        <v>31</v>
      </c>
      <c r="AX119" s="14" t="s">
        <v>70</v>
      </c>
      <c r="AY119" s="149" t="s">
        <v>128</v>
      </c>
    </row>
    <row r="120" spans="2:51" s="15" customFormat="1" ht="12">
      <c r="B120" s="301"/>
      <c r="C120" s="282"/>
      <c r="D120" s="273" t="s">
        <v>139</v>
      </c>
      <c r="E120" s="283" t="s">
        <v>3</v>
      </c>
      <c r="F120" s="284" t="s">
        <v>143</v>
      </c>
      <c r="G120" s="282"/>
      <c r="H120" s="285">
        <v>14.94</v>
      </c>
      <c r="J120" s="282"/>
      <c r="K120" s="282"/>
      <c r="L120" s="153"/>
      <c r="M120" s="155"/>
      <c r="N120" s="156"/>
      <c r="O120" s="156"/>
      <c r="P120" s="156"/>
      <c r="Q120" s="156"/>
      <c r="R120" s="156"/>
      <c r="S120" s="156"/>
      <c r="T120" s="157"/>
      <c r="AT120" s="154" t="s">
        <v>139</v>
      </c>
      <c r="AU120" s="154" t="s">
        <v>83</v>
      </c>
      <c r="AV120" s="15" t="s">
        <v>135</v>
      </c>
      <c r="AW120" s="15" t="s">
        <v>31</v>
      </c>
      <c r="AX120" s="15" t="s">
        <v>77</v>
      </c>
      <c r="AY120" s="154" t="s">
        <v>128</v>
      </c>
    </row>
    <row r="121" spans="1:65" s="2" customFormat="1" ht="33" customHeight="1">
      <c r="A121" s="30"/>
      <c r="B121" s="298"/>
      <c r="C121" s="268" t="s">
        <v>161</v>
      </c>
      <c r="D121" s="268" t="s">
        <v>130</v>
      </c>
      <c r="E121" s="269" t="s">
        <v>1168</v>
      </c>
      <c r="F121" s="270" t="s">
        <v>1169</v>
      </c>
      <c r="G121" s="271" t="s">
        <v>177</v>
      </c>
      <c r="H121" s="272">
        <v>14.94</v>
      </c>
      <c r="I121" s="296"/>
      <c r="J121" s="294">
        <f>ROUND(I121*H121,2)</f>
        <v>0</v>
      </c>
      <c r="K121" s="270" t="s">
        <v>1147</v>
      </c>
      <c r="L121" s="31"/>
      <c r="M121" s="135" t="s">
        <v>3</v>
      </c>
      <c r="N121" s="136" t="s">
        <v>44</v>
      </c>
      <c r="O121" s="137">
        <v>0.978</v>
      </c>
      <c r="P121" s="137">
        <f>O121*H121</f>
        <v>14.61132</v>
      </c>
      <c r="Q121" s="137">
        <v>0</v>
      </c>
      <c r="R121" s="137">
        <f>Q121*H121</f>
        <v>0</v>
      </c>
      <c r="S121" s="137">
        <v>0.625</v>
      </c>
      <c r="T121" s="138">
        <f>S121*H121</f>
        <v>9.3375</v>
      </c>
      <c r="U121" s="30"/>
      <c r="V121" s="30"/>
      <c r="W121" s="30"/>
      <c r="X121" s="30"/>
      <c r="Y121" s="30"/>
      <c r="Z121" s="30"/>
      <c r="AA121" s="30"/>
      <c r="AB121" s="30"/>
      <c r="AC121" s="30"/>
      <c r="AD121" s="30"/>
      <c r="AE121" s="30"/>
      <c r="AR121" s="139" t="s">
        <v>135</v>
      </c>
      <c r="AT121" s="139" t="s">
        <v>130</v>
      </c>
      <c r="AU121" s="139" t="s">
        <v>83</v>
      </c>
      <c r="AY121" s="18" t="s">
        <v>128</v>
      </c>
      <c r="BE121" s="140">
        <f>IF(N121="základní",J121,0)</f>
        <v>0</v>
      </c>
      <c r="BF121" s="140">
        <f>IF(N121="snížená",J121,0)</f>
        <v>0</v>
      </c>
      <c r="BG121" s="140">
        <f>IF(N121="zákl. přenesená",J121,0)</f>
        <v>0</v>
      </c>
      <c r="BH121" s="140">
        <f>IF(N121="sníž. přenesená",J121,0)</f>
        <v>0</v>
      </c>
      <c r="BI121" s="140">
        <f>IF(N121="nulová",J121,0)</f>
        <v>0</v>
      </c>
      <c r="BJ121" s="18" t="s">
        <v>135</v>
      </c>
      <c r="BK121" s="140">
        <f>ROUND(I121*H121,2)</f>
        <v>0</v>
      </c>
      <c r="BL121" s="18" t="s">
        <v>135</v>
      </c>
      <c r="BM121" s="139" t="s">
        <v>1170</v>
      </c>
    </row>
    <row r="122" spans="1:47" s="2" customFormat="1" ht="175.5">
      <c r="A122" s="30"/>
      <c r="B122" s="298"/>
      <c r="C122" s="263"/>
      <c r="D122" s="273" t="s">
        <v>137</v>
      </c>
      <c r="E122" s="263"/>
      <c r="F122" s="274" t="s">
        <v>1166</v>
      </c>
      <c r="G122" s="263"/>
      <c r="H122" s="263"/>
      <c r="I122" s="30"/>
      <c r="J122" s="263"/>
      <c r="K122" s="263"/>
      <c r="L122" s="31"/>
      <c r="M122" s="141"/>
      <c r="N122" s="142"/>
      <c r="O122" s="51"/>
      <c r="P122" s="51"/>
      <c r="Q122" s="51"/>
      <c r="R122" s="51"/>
      <c r="S122" s="51"/>
      <c r="T122" s="52"/>
      <c r="U122" s="30"/>
      <c r="V122" s="30"/>
      <c r="W122" s="30"/>
      <c r="X122" s="30"/>
      <c r="Y122" s="30"/>
      <c r="Z122" s="30"/>
      <c r="AA122" s="30"/>
      <c r="AB122" s="30"/>
      <c r="AC122" s="30"/>
      <c r="AD122" s="30"/>
      <c r="AE122" s="30"/>
      <c r="AT122" s="18" t="s">
        <v>137</v>
      </c>
      <c r="AU122" s="18" t="s">
        <v>83</v>
      </c>
    </row>
    <row r="123" spans="2:51" s="14" customFormat="1" ht="12">
      <c r="B123" s="300"/>
      <c r="C123" s="278"/>
      <c r="D123" s="273" t="s">
        <v>139</v>
      </c>
      <c r="E123" s="279" t="s">
        <v>3</v>
      </c>
      <c r="F123" s="280" t="s">
        <v>1167</v>
      </c>
      <c r="G123" s="278"/>
      <c r="H123" s="281">
        <v>14.94</v>
      </c>
      <c r="J123" s="278"/>
      <c r="K123" s="278"/>
      <c r="L123" s="148"/>
      <c r="M123" s="150"/>
      <c r="N123" s="151"/>
      <c r="O123" s="151"/>
      <c r="P123" s="151"/>
      <c r="Q123" s="151"/>
      <c r="R123" s="151"/>
      <c r="S123" s="151"/>
      <c r="T123" s="152"/>
      <c r="AT123" s="149" t="s">
        <v>139</v>
      </c>
      <c r="AU123" s="149" t="s">
        <v>83</v>
      </c>
      <c r="AV123" s="14" t="s">
        <v>83</v>
      </c>
      <c r="AW123" s="14" t="s">
        <v>31</v>
      </c>
      <c r="AX123" s="14" t="s">
        <v>70</v>
      </c>
      <c r="AY123" s="149" t="s">
        <v>128</v>
      </c>
    </row>
    <row r="124" spans="2:51" s="15" customFormat="1" ht="12">
      <c r="B124" s="301"/>
      <c r="C124" s="282"/>
      <c r="D124" s="273" t="s">
        <v>139</v>
      </c>
      <c r="E124" s="283" t="s">
        <v>3</v>
      </c>
      <c r="F124" s="284" t="s">
        <v>143</v>
      </c>
      <c r="G124" s="282"/>
      <c r="H124" s="285">
        <v>14.94</v>
      </c>
      <c r="J124" s="282"/>
      <c r="K124" s="282"/>
      <c r="L124" s="153"/>
      <c r="M124" s="155"/>
      <c r="N124" s="156"/>
      <c r="O124" s="156"/>
      <c r="P124" s="156"/>
      <c r="Q124" s="156"/>
      <c r="R124" s="156"/>
      <c r="S124" s="156"/>
      <c r="T124" s="157"/>
      <c r="AT124" s="154" t="s">
        <v>139</v>
      </c>
      <c r="AU124" s="154" t="s">
        <v>83</v>
      </c>
      <c r="AV124" s="15" t="s">
        <v>135</v>
      </c>
      <c r="AW124" s="15" t="s">
        <v>31</v>
      </c>
      <c r="AX124" s="15" t="s">
        <v>77</v>
      </c>
      <c r="AY124" s="154" t="s">
        <v>128</v>
      </c>
    </row>
    <row r="125" spans="1:65" s="2" customFormat="1" ht="21.75" customHeight="1">
      <c r="A125" s="30"/>
      <c r="B125" s="298"/>
      <c r="C125" s="268" t="s">
        <v>168</v>
      </c>
      <c r="D125" s="268" t="s">
        <v>130</v>
      </c>
      <c r="E125" s="269" t="s">
        <v>1171</v>
      </c>
      <c r="F125" s="270" t="s">
        <v>1172</v>
      </c>
      <c r="G125" s="271" t="s">
        <v>133</v>
      </c>
      <c r="H125" s="272">
        <v>8.672</v>
      </c>
      <c r="I125" s="296"/>
      <c r="J125" s="294">
        <f>ROUND(I125*H125,2)</f>
        <v>0</v>
      </c>
      <c r="K125" s="270" t="s">
        <v>1147</v>
      </c>
      <c r="L125" s="31"/>
      <c r="M125" s="135" t="s">
        <v>3</v>
      </c>
      <c r="N125" s="136" t="s">
        <v>44</v>
      </c>
      <c r="O125" s="137">
        <v>3.77</v>
      </c>
      <c r="P125" s="137">
        <f>O125*H125</f>
        <v>32.69344</v>
      </c>
      <c r="Q125" s="137">
        <v>0</v>
      </c>
      <c r="R125" s="137">
        <f>Q125*H125</f>
        <v>0</v>
      </c>
      <c r="S125" s="137">
        <v>0</v>
      </c>
      <c r="T125" s="138">
        <f>S125*H125</f>
        <v>0</v>
      </c>
      <c r="U125" s="30"/>
      <c r="V125" s="30"/>
      <c r="W125" s="30"/>
      <c r="X125" s="30"/>
      <c r="Y125" s="30"/>
      <c r="Z125" s="30"/>
      <c r="AA125" s="30"/>
      <c r="AB125" s="30"/>
      <c r="AC125" s="30"/>
      <c r="AD125" s="30"/>
      <c r="AE125" s="30"/>
      <c r="AR125" s="139" t="s">
        <v>135</v>
      </c>
      <c r="AT125" s="139" t="s">
        <v>130</v>
      </c>
      <c r="AU125" s="139" t="s">
        <v>83</v>
      </c>
      <c r="AY125" s="18" t="s">
        <v>128</v>
      </c>
      <c r="BE125" s="140">
        <f>IF(N125="základní",J125,0)</f>
        <v>0</v>
      </c>
      <c r="BF125" s="140">
        <f>IF(N125="snížená",J125,0)</f>
        <v>0</v>
      </c>
      <c r="BG125" s="140">
        <f>IF(N125="zákl. přenesená",J125,0)</f>
        <v>0</v>
      </c>
      <c r="BH125" s="140">
        <f>IF(N125="sníž. přenesená",J125,0)</f>
        <v>0</v>
      </c>
      <c r="BI125" s="140">
        <f>IF(N125="nulová",J125,0)</f>
        <v>0</v>
      </c>
      <c r="BJ125" s="18" t="s">
        <v>135</v>
      </c>
      <c r="BK125" s="140">
        <f>ROUND(I125*H125,2)</f>
        <v>0</v>
      </c>
      <c r="BL125" s="18" t="s">
        <v>135</v>
      </c>
      <c r="BM125" s="139" t="s">
        <v>1173</v>
      </c>
    </row>
    <row r="126" spans="1:47" s="2" customFormat="1" ht="39">
      <c r="A126" s="30"/>
      <c r="B126" s="298"/>
      <c r="C126" s="263"/>
      <c r="D126" s="273" t="s">
        <v>137</v>
      </c>
      <c r="E126" s="263"/>
      <c r="F126" s="274" t="s">
        <v>1174</v>
      </c>
      <c r="G126" s="263"/>
      <c r="H126" s="263"/>
      <c r="I126" s="30"/>
      <c r="J126" s="263"/>
      <c r="K126" s="263"/>
      <c r="L126" s="31"/>
      <c r="M126" s="141"/>
      <c r="N126" s="142"/>
      <c r="O126" s="51"/>
      <c r="P126" s="51"/>
      <c r="Q126" s="51"/>
      <c r="R126" s="51"/>
      <c r="S126" s="51"/>
      <c r="T126" s="52"/>
      <c r="U126" s="30"/>
      <c r="V126" s="30"/>
      <c r="W126" s="30"/>
      <c r="X126" s="30"/>
      <c r="Y126" s="30"/>
      <c r="Z126" s="30"/>
      <c r="AA126" s="30"/>
      <c r="AB126" s="30"/>
      <c r="AC126" s="30"/>
      <c r="AD126" s="30"/>
      <c r="AE126" s="30"/>
      <c r="AT126" s="18" t="s">
        <v>137</v>
      </c>
      <c r="AU126" s="18" t="s">
        <v>83</v>
      </c>
    </row>
    <row r="127" spans="2:51" s="14" customFormat="1" ht="12">
      <c r="B127" s="300"/>
      <c r="C127" s="278"/>
      <c r="D127" s="273" t="s">
        <v>139</v>
      </c>
      <c r="E127" s="279" t="s">
        <v>3</v>
      </c>
      <c r="F127" s="280" t="s">
        <v>1175</v>
      </c>
      <c r="G127" s="278"/>
      <c r="H127" s="281">
        <v>8.672</v>
      </c>
      <c r="J127" s="278"/>
      <c r="K127" s="278"/>
      <c r="L127" s="148"/>
      <c r="M127" s="150"/>
      <c r="N127" s="151"/>
      <c r="O127" s="151"/>
      <c r="P127" s="151"/>
      <c r="Q127" s="151"/>
      <c r="R127" s="151"/>
      <c r="S127" s="151"/>
      <c r="T127" s="152"/>
      <c r="AT127" s="149" t="s">
        <v>139</v>
      </c>
      <c r="AU127" s="149" t="s">
        <v>83</v>
      </c>
      <c r="AV127" s="14" t="s">
        <v>83</v>
      </c>
      <c r="AW127" s="14" t="s">
        <v>31</v>
      </c>
      <c r="AX127" s="14" t="s">
        <v>70</v>
      </c>
      <c r="AY127" s="149" t="s">
        <v>128</v>
      </c>
    </row>
    <row r="128" spans="2:51" s="15" customFormat="1" ht="12">
      <c r="B128" s="301"/>
      <c r="C128" s="282"/>
      <c r="D128" s="273" t="s">
        <v>139</v>
      </c>
      <c r="E128" s="283" t="s">
        <v>3</v>
      </c>
      <c r="F128" s="284" t="s">
        <v>143</v>
      </c>
      <c r="G128" s="282"/>
      <c r="H128" s="285">
        <v>8.672</v>
      </c>
      <c r="J128" s="282"/>
      <c r="K128" s="282"/>
      <c r="L128" s="153"/>
      <c r="M128" s="155"/>
      <c r="N128" s="156"/>
      <c r="O128" s="156"/>
      <c r="P128" s="156"/>
      <c r="Q128" s="156"/>
      <c r="R128" s="156"/>
      <c r="S128" s="156"/>
      <c r="T128" s="157"/>
      <c r="AT128" s="154" t="s">
        <v>139</v>
      </c>
      <c r="AU128" s="154" t="s">
        <v>83</v>
      </c>
      <c r="AV128" s="15" t="s">
        <v>135</v>
      </c>
      <c r="AW128" s="15" t="s">
        <v>31</v>
      </c>
      <c r="AX128" s="15" t="s">
        <v>77</v>
      </c>
      <c r="AY128" s="154" t="s">
        <v>128</v>
      </c>
    </row>
    <row r="129" spans="1:65" s="2" customFormat="1" ht="21.75" customHeight="1">
      <c r="A129" s="30"/>
      <c r="B129" s="298"/>
      <c r="C129" s="268" t="s">
        <v>174</v>
      </c>
      <c r="D129" s="268" t="s">
        <v>130</v>
      </c>
      <c r="E129" s="269" t="s">
        <v>1176</v>
      </c>
      <c r="F129" s="270" t="s">
        <v>1177</v>
      </c>
      <c r="G129" s="271" t="s">
        <v>133</v>
      </c>
      <c r="H129" s="272">
        <v>28.958</v>
      </c>
      <c r="I129" s="296"/>
      <c r="J129" s="294">
        <f>ROUND(I129*H129,2)</f>
        <v>0</v>
      </c>
      <c r="K129" s="270" t="s">
        <v>1147</v>
      </c>
      <c r="L129" s="31"/>
      <c r="M129" s="135" t="s">
        <v>3</v>
      </c>
      <c r="N129" s="136" t="s">
        <v>44</v>
      </c>
      <c r="O129" s="137">
        <v>1.122</v>
      </c>
      <c r="P129" s="137">
        <f>O129*H129</f>
        <v>32.490876</v>
      </c>
      <c r="Q129" s="137">
        <v>0</v>
      </c>
      <c r="R129" s="137">
        <f>Q129*H129</f>
        <v>0</v>
      </c>
      <c r="S129" s="137">
        <v>0</v>
      </c>
      <c r="T129" s="138">
        <f>S129*H129</f>
        <v>0</v>
      </c>
      <c r="U129" s="30"/>
      <c r="V129" s="30"/>
      <c r="W129" s="30"/>
      <c r="X129" s="30"/>
      <c r="Y129" s="30"/>
      <c r="Z129" s="30"/>
      <c r="AA129" s="30"/>
      <c r="AB129" s="30"/>
      <c r="AC129" s="30"/>
      <c r="AD129" s="30"/>
      <c r="AE129" s="30"/>
      <c r="AR129" s="139" t="s">
        <v>135</v>
      </c>
      <c r="AT129" s="139" t="s">
        <v>130</v>
      </c>
      <c r="AU129" s="139" t="s">
        <v>83</v>
      </c>
      <c r="AY129" s="18" t="s">
        <v>128</v>
      </c>
      <c r="BE129" s="140">
        <f>IF(N129="základní",J129,0)</f>
        <v>0</v>
      </c>
      <c r="BF129" s="140">
        <f>IF(N129="snížená",J129,0)</f>
        <v>0</v>
      </c>
      <c r="BG129" s="140">
        <f>IF(N129="zákl. přenesená",J129,0)</f>
        <v>0</v>
      </c>
      <c r="BH129" s="140">
        <f>IF(N129="sníž. přenesená",J129,0)</f>
        <v>0</v>
      </c>
      <c r="BI129" s="140">
        <f>IF(N129="nulová",J129,0)</f>
        <v>0</v>
      </c>
      <c r="BJ129" s="18" t="s">
        <v>135</v>
      </c>
      <c r="BK129" s="140">
        <f>ROUND(I129*H129,2)</f>
        <v>0</v>
      </c>
      <c r="BL129" s="18" t="s">
        <v>135</v>
      </c>
      <c r="BM129" s="139" t="s">
        <v>1178</v>
      </c>
    </row>
    <row r="130" spans="1:47" s="2" customFormat="1" ht="39">
      <c r="A130" s="30"/>
      <c r="B130" s="298"/>
      <c r="C130" s="263"/>
      <c r="D130" s="273" t="s">
        <v>137</v>
      </c>
      <c r="E130" s="263"/>
      <c r="F130" s="274" t="s">
        <v>1179</v>
      </c>
      <c r="G130" s="263"/>
      <c r="H130" s="263"/>
      <c r="I130" s="30"/>
      <c r="J130" s="263"/>
      <c r="K130" s="263"/>
      <c r="L130" s="31"/>
      <c r="M130" s="141"/>
      <c r="N130" s="142"/>
      <c r="O130" s="51"/>
      <c r="P130" s="51"/>
      <c r="Q130" s="51"/>
      <c r="R130" s="51"/>
      <c r="S130" s="51"/>
      <c r="T130" s="52"/>
      <c r="U130" s="30"/>
      <c r="V130" s="30"/>
      <c r="W130" s="30"/>
      <c r="X130" s="30"/>
      <c r="Y130" s="30"/>
      <c r="Z130" s="30"/>
      <c r="AA130" s="30"/>
      <c r="AB130" s="30"/>
      <c r="AC130" s="30"/>
      <c r="AD130" s="30"/>
      <c r="AE130" s="30"/>
      <c r="AT130" s="18" t="s">
        <v>137</v>
      </c>
      <c r="AU130" s="18" t="s">
        <v>83</v>
      </c>
    </row>
    <row r="131" spans="2:51" s="13" customFormat="1" ht="12">
      <c r="B131" s="302"/>
      <c r="C131" s="275"/>
      <c r="D131" s="273" t="s">
        <v>139</v>
      </c>
      <c r="E131" s="276" t="s">
        <v>3</v>
      </c>
      <c r="F131" s="277" t="s">
        <v>1180</v>
      </c>
      <c r="G131" s="275"/>
      <c r="H131" s="276" t="s">
        <v>3</v>
      </c>
      <c r="J131" s="275"/>
      <c r="K131" s="275"/>
      <c r="L131" s="143"/>
      <c r="M131" s="145"/>
      <c r="N131" s="146"/>
      <c r="O131" s="146"/>
      <c r="P131" s="146"/>
      <c r="Q131" s="146"/>
      <c r="R131" s="146"/>
      <c r="S131" s="146"/>
      <c r="T131" s="147"/>
      <c r="AT131" s="144" t="s">
        <v>139</v>
      </c>
      <c r="AU131" s="144" t="s">
        <v>83</v>
      </c>
      <c r="AV131" s="13" t="s">
        <v>77</v>
      </c>
      <c r="AW131" s="13" t="s">
        <v>31</v>
      </c>
      <c r="AX131" s="13" t="s">
        <v>70</v>
      </c>
      <c r="AY131" s="144" t="s">
        <v>128</v>
      </c>
    </row>
    <row r="132" spans="2:51" s="14" customFormat="1" ht="12">
      <c r="B132" s="300"/>
      <c r="C132" s="278"/>
      <c r="D132" s="273" t="s">
        <v>139</v>
      </c>
      <c r="E132" s="279" t="s">
        <v>3</v>
      </c>
      <c r="F132" s="280" t="s">
        <v>1181</v>
      </c>
      <c r="G132" s="278"/>
      <c r="H132" s="281">
        <v>18.14</v>
      </c>
      <c r="J132" s="278"/>
      <c r="K132" s="278"/>
      <c r="L132" s="148"/>
      <c r="M132" s="150"/>
      <c r="N132" s="151"/>
      <c r="O132" s="151"/>
      <c r="P132" s="151"/>
      <c r="Q132" s="151"/>
      <c r="R132" s="151"/>
      <c r="S132" s="151"/>
      <c r="T132" s="152"/>
      <c r="AT132" s="149" t="s">
        <v>139</v>
      </c>
      <c r="AU132" s="149" t="s">
        <v>83</v>
      </c>
      <c r="AV132" s="14" t="s">
        <v>83</v>
      </c>
      <c r="AW132" s="14" t="s">
        <v>31</v>
      </c>
      <c r="AX132" s="14" t="s">
        <v>70</v>
      </c>
      <c r="AY132" s="149" t="s">
        <v>128</v>
      </c>
    </row>
    <row r="133" spans="2:51" s="14" customFormat="1" ht="12">
      <c r="B133" s="300"/>
      <c r="C133" s="278"/>
      <c r="D133" s="273" t="s">
        <v>139</v>
      </c>
      <c r="E133" s="279" t="s">
        <v>3</v>
      </c>
      <c r="F133" s="280" t="s">
        <v>1182</v>
      </c>
      <c r="G133" s="278"/>
      <c r="H133" s="281">
        <v>10.818</v>
      </c>
      <c r="J133" s="278"/>
      <c r="K133" s="278"/>
      <c r="L133" s="148"/>
      <c r="M133" s="150"/>
      <c r="N133" s="151"/>
      <c r="O133" s="151"/>
      <c r="P133" s="151"/>
      <c r="Q133" s="151"/>
      <c r="R133" s="151"/>
      <c r="S133" s="151"/>
      <c r="T133" s="152"/>
      <c r="AT133" s="149" t="s">
        <v>139</v>
      </c>
      <c r="AU133" s="149" t="s">
        <v>83</v>
      </c>
      <c r="AV133" s="14" t="s">
        <v>83</v>
      </c>
      <c r="AW133" s="14" t="s">
        <v>31</v>
      </c>
      <c r="AX133" s="14" t="s">
        <v>70</v>
      </c>
      <c r="AY133" s="149" t="s">
        <v>128</v>
      </c>
    </row>
    <row r="134" spans="2:51" s="15" customFormat="1" ht="12">
      <c r="B134" s="301"/>
      <c r="C134" s="282"/>
      <c r="D134" s="273" t="s">
        <v>139</v>
      </c>
      <c r="E134" s="283" t="s">
        <v>3</v>
      </c>
      <c r="F134" s="284" t="s">
        <v>143</v>
      </c>
      <c r="G134" s="282"/>
      <c r="H134" s="285">
        <v>28.958</v>
      </c>
      <c r="J134" s="282"/>
      <c r="K134" s="282"/>
      <c r="L134" s="153"/>
      <c r="M134" s="155"/>
      <c r="N134" s="156"/>
      <c r="O134" s="156"/>
      <c r="P134" s="156"/>
      <c r="Q134" s="156"/>
      <c r="R134" s="156"/>
      <c r="S134" s="156"/>
      <c r="T134" s="157"/>
      <c r="AT134" s="154" t="s">
        <v>139</v>
      </c>
      <c r="AU134" s="154" t="s">
        <v>83</v>
      </c>
      <c r="AV134" s="15" t="s">
        <v>135</v>
      </c>
      <c r="AW134" s="15" t="s">
        <v>31</v>
      </c>
      <c r="AX134" s="15" t="s">
        <v>77</v>
      </c>
      <c r="AY134" s="154" t="s">
        <v>128</v>
      </c>
    </row>
    <row r="135" spans="1:65" s="2" customFormat="1" ht="21.75" customHeight="1">
      <c r="A135" s="30"/>
      <c r="B135" s="298"/>
      <c r="C135" s="268" t="s">
        <v>181</v>
      </c>
      <c r="D135" s="268" t="s">
        <v>130</v>
      </c>
      <c r="E135" s="269" t="s">
        <v>1183</v>
      </c>
      <c r="F135" s="270" t="s">
        <v>1184</v>
      </c>
      <c r="G135" s="271" t="s">
        <v>133</v>
      </c>
      <c r="H135" s="272">
        <v>10.546</v>
      </c>
      <c r="I135" s="296"/>
      <c r="J135" s="294">
        <f>ROUND(I135*H135,2)</f>
        <v>0</v>
      </c>
      <c r="K135" s="270" t="s">
        <v>1147</v>
      </c>
      <c r="L135" s="31"/>
      <c r="M135" s="135" t="s">
        <v>3</v>
      </c>
      <c r="N135" s="136" t="s">
        <v>44</v>
      </c>
      <c r="O135" s="137">
        <v>0.597</v>
      </c>
      <c r="P135" s="137">
        <f>O135*H135</f>
        <v>6.295961999999999</v>
      </c>
      <c r="Q135" s="137">
        <v>0</v>
      </c>
      <c r="R135" s="137">
        <f>Q135*H135</f>
        <v>0</v>
      </c>
      <c r="S135" s="137">
        <v>0</v>
      </c>
      <c r="T135" s="138">
        <f>S135*H135</f>
        <v>0</v>
      </c>
      <c r="U135" s="30"/>
      <c r="V135" s="30"/>
      <c r="W135" s="30"/>
      <c r="X135" s="30"/>
      <c r="Y135" s="30"/>
      <c r="Z135" s="30"/>
      <c r="AA135" s="30"/>
      <c r="AB135" s="30"/>
      <c r="AC135" s="30"/>
      <c r="AD135" s="30"/>
      <c r="AE135" s="30"/>
      <c r="AR135" s="139" t="s">
        <v>135</v>
      </c>
      <c r="AT135" s="139" t="s">
        <v>130</v>
      </c>
      <c r="AU135" s="139" t="s">
        <v>83</v>
      </c>
      <c r="AY135" s="18" t="s">
        <v>128</v>
      </c>
      <c r="BE135" s="140">
        <f>IF(N135="základní",J135,0)</f>
        <v>0</v>
      </c>
      <c r="BF135" s="140">
        <f>IF(N135="snížená",J135,0)</f>
        <v>0</v>
      </c>
      <c r="BG135" s="140">
        <f>IF(N135="zákl. přenesená",J135,0)</f>
        <v>0</v>
      </c>
      <c r="BH135" s="140">
        <f>IF(N135="sníž. přenesená",J135,0)</f>
        <v>0</v>
      </c>
      <c r="BI135" s="140">
        <f>IF(N135="nulová",J135,0)</f>
        <v>0</v>
      </c>
      <c r="BJ135" s="18" t="s">
        <v>135</v>
      </c>
      <c r="BK135" s="140">
        <f>ROUND(I135*H135,2)</f>
        <v>0</v>
      </c>
      <c r="BL135" s="18" t="s">
        <v>135</v>
      </c>
      <c r="BM135" s="139" t="s">
        <v>1185</v>
      </c>
    </row>
    <row r="136" spans="1:47" s="2" customFormat="1" ht="39">
      <c r="A136" s="30"/>
      <c r="B136" s="298"/>
      <c r="C136" s="263"/>
      <c r="D136" s="273" t="s">
        <v>137</v>
      </c>
      <c r="E136" s="263"/>
      <c r="F136" s="274" t="s">
        <v>1186</v>
      </c>
      <c r="G136" s="263"/>
      <c r="H136" s="263"/>
      <c r="I136" s="30"/>
      <c r="J136" s="263"/>
      <c r="K136" s="263"/>
      <c r="L136" s="31"/>
      <c r="M136" s="141"/>
      <c r="N136" s="142"/>
      <c r="O136" s="51"/>
      <c r="P136" s="51"/>
      <c r="Q136" s="51"/>
      <c r="R136" s="51"/>
      <c r="S136" s="51"/>
      <c r="T136" s="52"/>
      <c r="U136" s="30"/>
      <c r="V136" s="30"/>
      <c r="W136" s="30"/>
      <c r="X136" s="30"/>
      <c r="Y136" s="30"/>
      <c r="Z136" s="30"/>
      <c r="AA136" s="30"/>
      <c r="AB136" s="30"/>
      <c r="AC136" s="30"/>
      <c r="AD136" s="30"/>
      <c r="AE136" s="30"/>
      <c r="AT136" s="18" t="s">
        <v>137</v>
      </c>
      <c r="AU136" s="18" t="s">
        <v>83</v>
      </c>
    </row>
    <row r="137" spans="2:51" s="14" customFormat="1" ht="12">
      <c r="B137" s="300"/>
      <c r="C137" s="278"/>
      <c r="D137" s="273" t="s">
        <v>139</v>
      </c>
      <c r="E137" s="279" t="s">
        <v>3</v>
      </c>
      <c r="F137" s="280" t="s">
        <v>1187</v>
      </c>
      <c r="G137" s="278"/>
      <c r="H137" s="281">
        <v>35.144</v>
      </c>
      <c r="J137" s="278"/>
      <c r="K137" s="278"/>
      <c r="L137" s="148"/>
      <c r="M137" s="150"/>
      <c r="N137" s="151"/>
      <c r="O137" s="151"/>
      <c r="P137" s="151"/>
      <c r="Q137" s="151"/>
      <c r="R137" s="151"/>
      <c r="S137" s="151"/>
      <c r="T137" s="152"/>
      <c r="AT137" s="149" t="s">
        <v>139</v>
      </c>
      <c r="AU137" s="149" t="s">
        <v>83</v>
      </c>
      <c r="AV137" s="14" t="s">
        <v>83</v>
      </c>
      <c r="AW137" s="14" t="s">
        <v>31</v>
      </c>
      <c r="AX137" s="14" t="s">
        <v>70</v>
      </c>
      <c r="AY137" s="149" t="s">
        <v>128</v>
      </c>
    </row>
    <row r="138" spans="2:51" s="14" customFormat="1" ht="12">
      <c r="B138" s="300"/>
      <c r="C138" s="278"/>
      <c r="D138" s="273" t="s">
        <v>139</v>
      </c>
      <c r="E138" s="279" t="s">
        <v>3</v>
      </c>
      <c r="F138" s="280" t="s">
        <v>1188</v>
      </c>
      <c r="G138" s="278"/>
      <c r="H138" s="281">
        <v>11.904</v>
      </c>
      <c r="J138" s="278"/>
      <c r="K138" s="278"/>
      <c r="L138" s="148"/>
      <c r="M138" s="150"/>
      <c r="N138" s="151"/>
      <c r="O138" s="151"/>
      <c r="P138" s="151"/>
      <c r="Q138" s="151"/>
      <c r="R138" s="151"/>
      <c r="S138" s="151"/>
      <c r="T138" s="152"/>
      <c r="AT138" s="149" t="s">
        <v>139</v>
      </c>
      <c r="AU138" s="149" t="s">
        <v>83</v>
      </c>
      <c r="AV138" s="14" t="s">
        <v>83</v>
      </c>
      <c r="AW138" s="14" t="s">
        <v>31</v>
      </c>
      <c r="AX138" s="14" t="s">
        <v>70</v>
      </c>
      <c r="AY138" s="149" t="s">
        <v>128</v>
      </c>
    </row>
    <row r="139" spans="2:51" s="14" customFormat="1" ht="12">
      <c r="B139" s="300"/>
      <c r="C139" s="278"/>
      <c r="D139" s="273" t="s">
        <v>139</v>
      </c>
      <c r="E139" s="279" t="s">
        <v>3</v>
      </c>
      <c r="F139" s="280" t="s">
        <v>1189</v>
      </c>
      <c r="G139" s="278"/>
      <c r="H139" s="281">
        <v>5.2</v>
      </c>
      <c r="J139" s="278"/>
      <c r="K139" s="278"/>
      <c r="L139" s="148"/>
      <c r="M139" s="150"/>
      <c r="N139" s="151"/>
      <c r="O139" s="151"/>
      <c r="P139" s="151"/>
      <c r="Q139" s="151"/>
      <c r="R139" s="151"/>
      <c r="S139" s="151"/>
      <c r="T139" s="152"/>
      <c r="AT139" s="149" t="s">
        <v>139</v>
      </c>
      <c r="AU139" s="149" t="s">
        <v>83</v>
      </c>
      <c r="AV139" s="14" t="s">
        <v>83</v>
      </c>
      <c r="AW139" s="14" t="s">
        <v>31</v>
      </c>
      <c r="AX139" s="14" t="s">
        <v>70</v>
      </c>
      <c r="AY139" s="149" t="s">
        <v>128</v>
      </c>
    </row>
    <row r="140" spans="2:51" s="14" customFormat="1" ht="12">
      <c r="B140" s="300"/>
      <c r="C140" s="278"/>
      <c r="D140" s="273" t="s">
        <v>139</v>
      </c>
      <c r="E140" s="279" t="s">
        <v>3</v>
      </c>
      <c r="F140" s="280" t="s">
        <v>1190</v>
      </c>
      <c r="G140" s="278"/>
      <c r="H140" s="281">
        <v>10.5</v>
      </c>
      <c r="J140" s="278"/>
      <c r="K140" s="278"/>
      <c r="L140" s="148"/>
      <c r="M140" s="150"/>
      <c r="N140" s="151"/>
      <c r="O140" s="151"/>
      <c r="P140" s="151"/>
      <c r="Q140" s="151"/>
      <c r="R140" s="151"/>
      <c r="S140" s="151"/>
      <c r="T140" s="152"/>
      <c r="AT140" s="149" t="s">
        <v>139</v>
      </c>
      <c r="AU140" s="149" t="s">
        <v>83</v>
      </c>
      <c r="AV140" s="14" t="s">
        <v>83</v>
      </c>
      <c r="AW140" s="14" t="s">
        <v>31</v>
      </c>
      <c r="AX140" s="14" t="s">
        <v>70</v>
      </c>
      <c r="AY140" s="149" t="s">
        <v>128</v>
      </c>
    </row>
    <row r="141" spans="2:51" s="14" customFormat="1" ht="12">
      <c r="B141" s="300"/>
      <c r="C141" s="278"/>
      <c r="D141" s="273" t="s">
        <v>139</v>
      </c>
      <c r="E141" s="279" t="s">
        <v>3</v>
      </c>
      <c r="F141" s="280" t="s">
        <v>1191</v>
      </c>
      <c r="G141" s="278"/>
      <c r="H141" s="281">
        <v>7.14</v>
      </c>
      <c r="J141" s="278"/>
      <c r="K141" s="278"/>
      <c r="L141" s="148"/>
      <c r="M141" s="150"/>
      <c r="N141" s="151"/>
      <c r="O141" s="151"/>
      <c r="P141" s="151"/>
      <c r="Q141" s="151"/>
      <c r="R141" s="151"/>
      <c r="S141" s="151"/>
      <c r="T141" s="152"/>
      <c r="AT141" s="149" t="s">
        <v>139</v>
      </c>
      <c r="AU141" s="149" t="s">
        <v>83</v>
      </c>
      <c r="AV141" s="14" t="s">
        <v>83</v>
      </c>
      <c r="AW141" s="14" t="s">
        <v>31</v>
      </c>
      <c r="AX141" s="14" t="s">
        <v>70</v>
      </c>
      <c r="AY141" s="149" t="s">
        <v>128</v>
      </c>
    </row>
    <row r="142" spans="2:51" s="14" customFormat="1" ht="12">
      <c r="B142" s="300"/>
      <c r="C142" s="278"/>
      <c r="D142" s="273" t="s">
        <v>139</v>
      </c>
      <c r="E142" s="279" t="s">
        <v>3</v>
      </c>
      <c r="F142" s="280" t="s">
        <v>1192</v>
      </c>
      <c r="G142" s="278"/>
      <c r="H142" s="281">
        <v>-59.342</v>
      </c>
      <c r="J142" s="278"/>
      <c r="K142" s="278"/>
      <c r="L142" s="148"/>
      <c r="M142" s="150"/>
      <c r="N142" s="151"/>
      <c r="O142" s="151"/>
      <c r="P142" s="151"/>
      <c r="Q142" s="151"/>
      <c r="R142" s="151"/>
      <c r="S142" s="151"/>
      <c r="T142" s="152"/>
      <c r="AT142" s="149" t="s">
        <v>139</v>
      </c>
      <c r="AU142" s="149" t="s">
        <v>83</v>
      </c>
      <c r="AV142" s="14" t="s">
        <v>83</v>
      </c>
      <c r="AW142" s="14" t="s">
        <v>31</v>
      </c>
      <c r="AX142" s="14" t="s">
        <v>70</v>
      </c>
      <c r="AY142" s="149" t="s">
        <v>128</v>
      </c>
    </row>
    <row r="143" spans="2:51" s="15" customFormat="1" ht="12">
      <c r="B143" s="301"/>
      <c r="C143" s="282"/>
      <c r="D143" s="273" t="s">
        <v>139</v>
      </c>
      <c r="E143" s="283" t="s">
        <v>3</v>
      </c>
      <c r="F143" s="284" t="s">
        <v>143</v>
      </c>
      <c r="G143" s="282"/>
      <c r="H143" s="285">
        <v>10.546000000000006</v>
      </c>
      <c r="J143" s="282"/>
      <c r="K143" s="282"/>
      <c r="L143" s="153"/>
      <c r="M143" s="155"/>
      <c r="N143" s="156"/>
      <c r="O143" s="156"/>
      <c r="P143" s="156"/>
      <c r="Q143" s="156"/>
      <c r="R143" s="156"/>
      <c r="S143" s="156"/>
      <c r="T143" s="157"/>
      <c r="AT143" s="154" t="s">
        <v>139</v>
      </c>
      <c r="AU143" s="154" t="s">
        <v>83</v>
      </c>
      <c r="AV143" s="15" t="s">
        <v>135</v>
      </c>
      <c r="AW143" s="15" t="s">
        <v>31</v>
      </c>
      <c r="AX143" s="15" t="s">
        <v>77</v>
      </c>
      <c r="AY143" s="154" t="s">
        <v>128</v>
      </c>
    </row>
    <row r="144" spans="1:65" s="2" customFormat="1" ht="21.75" customHeight="1">
      <c r="A144" s="30"/>
      <c r="B144" s="298"/>
      <c r="C144" s="268" t="s">
        <v>186</v>
      </c>
      <c r="D144" s="268" t="s">
        <v>130</v>
      </c>
      <c r="E144" s="269" t="s">
        <v>1193</v>
      </c>
      <c r="F144" s="270" t="s">
        <v>1194</v>
      </c>
      <c r="G144" s="271" t="s">
        <v>133</v>
      </c>
      <c r="H144" s="272">
        <v>1.055</v>
      </c>
      <c r="I144" s="296"/>
      <c r="J144" s="294">
        <f>ROUND(I144*H144,2)</f>
        <v>0</v>
      </c>
      <c r="K144" s="270" t="s">
        <v>1147</v>
      </c>
      <c r="L144" s="31"/>
      <c r="M144" s="135" t="s">
        <v>3</v>
      </c>
      <c r="N144" s="136" t="s">
        <v>44</v>
      </c>
      <c r="O144" s="137">
        <v>1.763</v>
      </c>
      <c r="P144" s="137">
        <f>O144*H144</f>
        <v>1.8599649999999999</v>
      </c>
      <c r="Q144" s="137">
        <v>0</v>
      </c>
      <c r="R144" s="137">
        <f>Q144*H144</f>
        <v>0</v>
      </c>
      <c r="S144" s="137">
        <v>0</v>
      </c>
      <c r="T144" s="138">
        <f>S144*H144</f>
        <v>0</v>
      </c>
      <c r="U144" s="30"/>
      <c r="V144" s="30"/>
      <c r="W144" s="30"/>
      <c r="X144" s="30"/>
      <c r="Y144" s="30"/>
      <c r="Z144" s="30"/>
      <c r="AA144" s="30"/>
      <c r="AB144" s="30"/>
      <c r="AC144" s="30"/>
      <c r="AD144" s="30"/>
      <c r="AE144" s="30"/>
      <c r="AR144" s="139" t="s">
        <v>135</v>
      </c>
      <c r="AT144" s="139" t="s">
        <v>130</v>
      </c>
      <c r="AU144" s="139" t="s">
        <v>83</v>
      </c>
      <c r="AY144" s="18" t="s">
        <v>128</v>
      </c>
      <c r="BE144" s="140">
        <f>IF(N144="základní",J144,0)</f>
        <v>0</v>
      </c>
      <c r="BF144" s="140">
        <f>IF(N144="snížená",J144,0)</f>
        <v>0</v>
      </c>
      <c r="BG144" s="140">
        <f>IF(N144="zákl. přenesená",J144,0)</f>
        <v>0</v>
      </c>
      <c r="BH144" s="140">
        <f>IF(N144="sníž. přenesená",J144,0)</f>
        <v>0</v>
      </c>
      <c r="BI144" s="140">
        <f>IF(N144="nulová",J144,0)</f>
        <v>0</v>
      </c>
      <c r="BJ144" s="18" t="s">
        <v>135</v>
      </c>
      <c r="BK144" s="140">
        <f>ROUND(I144*H144,2)</f>
        <v>0</v>
      </c>
      <c r="BL144" s="18" t="s">
        <v>135</v>
      </c>
      <c r="BM144" s="139" t="s">
        <v>1195</v>
      </c>
    </row>
    <row r="145" spans="1:47" s="2" customFormat="1" ht="243.75">
      <c r="A145" s="30"/>
      <c r="B145" s="298"/>
      <c r="C145" s="263"/>
      <c r="D145" s="273" t="s">
        <v>137</v>
      </c>
      <c r="E145" s="263"/>
      <c r="F145" s="274" t="s">
        <v>1196</v>
      </c>
      <c r="G145" s="263"/>
      <c r="H145" s="263"/>
      <c r="I145" s="30"/>
      <c r="J145" s="263"/>
      <c r="K145" s="263"/>
      <c r="L145" s="31"/>
      <c r="M145" s="141"/>
      <c r="N145" s="142"/>
      <c r="O145" s="51"/>
      <c r="P145" s="51"/>
      <c r="Q145" s="51"/>
      <c r="R145" s="51"/>
      <c r="S145" s="51"/>
      <c r="T145" s="52"/>
      <c r="U145" s="30"/>
      <c r="V145" s="30"/>
      <c r="W145" s="30"/>
      <c r="X145" s="30"/>
      <c r="Y145" s="30"/>
      <c r="Z145" s="30"/>
      <c r="AA145" s="30"/>
      <c r="AB145" s="30"/>
      <c r="AC145" s="30"/>
      <c r="AD145" s="30"/>
      <c r="AE145" s="30"/>
      <c r="AT145" s="18" t="s">
        <v>137</v>
      </c>
      <c r="AU145" s="18" t="s">
        <v>83</v>
      </c>
    </row>
    <row r="146" spans="2:51" s="14" customFormat="1" ht="12">
      <c r="B146" s="300"/>
      <c r="C146" s="278"/>
      <c r="D146" s="273" t="s">
        <v>139</v>
      </c>
      <c r="E146" s="279" t="s">
        <v>3</v>
      </c>
      <c r="F146" s="280" t="s">
        <v>1197</v>
      </c>
      <c r="G146" s="278"/>
      <c r="H146" s="281">
        <v>10.546</v>
      </c>
      <c r="J146" s="278"/>
      <c r="K146" s="278"/>
      <c r="L146" s="148"/>
      <c r="M146" s="150"/>
      <c r="N146" s="151"/>
      <c r="O146" s="151"/>
      <c r="P146" s="151"/>
      <c r="Q146" s="151"/>
      <c r="R146" s="151"/>
      <c r="S146" s="151"/>
      <c r="T146" s="152"/>
      <c r="AT146" s="149" t="s">
        <v>139</v>
      </c>
      <c r="AU146" s="149" t="s">
        <v>83</v>
      </c>
      <c r="AV146" s="14" t="s">
        <v>83</v>
      </c>
      <c r="AW146" s="14" t="s">
        <v>31</v>
      </c>
      <c r="AX146" s="14" t="s">
        <v>77</v>
      </c>
      <c r="AY146" s="149" t="s">
        <v>128</v>
      </c>
    </row>
    <row r="147" spans="2:51" s="14" customFormat="1" ht="12">
      <c r="B147" s="300"/>
      <c r="C147" s="278"/>
      <c r="D147" s="273" t="s">
        <v>139</v>
      </c>
      <c r="E147" s="278"/>
      <c r="F147" s="280" t="s">
        <v>1198</v>
      </c>
      <c r="G147" s="278"/>
      <c r="H147" s="281">
        <v>1.055</v>
      </c>
      <c r="J147" s="278"/>
      <c r="K147" s="278"/>
      <c r="L147" s="148"/>
      <c r="M147" s="150"/>
      <c r="N147" s="151"/>
      <c r="O147" s="151"/>
      <c r="P147" s="151"/>
      <c r="Q147" s="151"/>
      <c r="R147" s="151"/>
      <c r="S147" s="151"/>
      <c r="T147" s="152"/>
      <c r="AT147" s="149" t="s">
        <v>139</v>
      </c>
      <c r="AU147" s="149" t="s">
        <v>83</v>
      </c>
      <c r="AV147" s="14" t="s">
        <v>83</v>
      </c>
      <c r="AW147" s="14" t="s">
        <v>4</v>
      </c>
      <c r="AX147" s="14" t="s">
        <v>77</v>
      </c>
      <c r="AY147" s="149" t="s">
        <v>128</v>
      </c>
    </row>
    <row r="148" spans="1:65" s="2" customFormat="1" ht="21.75" customHeight="1">
      <c r="A148" s="30"/>
      <c r="B148" s="298"/>
      <c r="C148" s="268" t="s">
        <v>195</v>
      </c>
      <c r="D148" s="268" t="s">
        <v>130</v>
      </c>
      <c r="E148" s="269" t="s">
        <v>1199</v>
      </c>
      <c r="F148" s="270" t="s">
        <v>1200</v>
      </c>
      <c r="G148" s="271" t="s">
        <v>133</v>
      </c>
      <c r="H148" s="272">
        <v>19.218</v>
      </c>
      <c r="I148" s="296"/>
      <c r="J148" s="294">
        <f>ROUND(I148*H148,2)</f>
        <v>0</v>
      </c>
      <c r="K148" s="270" t="s">
        <v>1147</v>
      </c>
      <c r="L148" s="31"/>
      <c r="M148" s="135" t="s">
        <v>3</v>
      </c>
      <c r="N148" s="136" t="s">
        <v>44</v>
      </c>
      <c r="O148" s="137">
        <v>0.709</v>
      </c>
      <c r="P148" s="137">
        <f>O148*H148</f>
        <v>13.625561999999999</v>
      </c>
      <c r="Q148" s="137">
        <v>0</v>
      </c>
      <c r="R148" s="137">
        <f>Q148*H148</f>
        <v>0</v>
      </c>
      <c r="S148" s="137">
        <v>0</v>
      </c>
      <c r="T148" s="138">
        <f>S148*H148</f>
        <v>0</v>
      </c>
      <c r="U148" s="30"/>
      <c r="V148" s="30"/>
      <c r="W148" s="30"/>
      <c r="X148" s="30"/>
      <c r="Y148" s="30"/>
      <c r="Z148" s="30"/>
      <c r="AA148" s="30"/>
      <c r="AB148" s="30"/>
      <c r="AC148" s="30"/>
      <c r="AD148" s="30"/>
      <c r="AE148" s="30"/>
      <c r="AR148" s="139" t="s">
        <v>135</v>
      </c>
      <c r="AT148" s="139" t="s">
        <v>130</v>
      </c>
      <c r="AU148" s="139" t="s">
        <v>83</v>
      </c>
      <c r="AY148" s="18" t="s">
        <v>128</v>
      </c>
      <c r="BE148" s="140">
        <f>IF(N148="základní",J148,0)</f>
        <v>0</v>
      </c>
      <c r="BF148" s="140">
        <f>IF(N148="snížená",J148,0)</f>
        <v>0</v>
      </c>
      <c r="BG148" s="140">
        <f>IF(N148="zákl. přenesená",J148,0)</f>
        <v>0</v>
      </c>
      <c r="BH148" s="140">
        <f>IF(N148="sníž. přenesená",J148,0)</f>
        <v>0</v>
      </c>
      <c r="BI148" s="140">
        <f>IF(N148="nulová",J148,0)</f>
        <v>0</v>
      </c>
      <c r="BJ148" s="18" t="s">
        <v>135</v>
      </c>
      <c r="BK148" s="140">
        <f>ROUND(I148*H148,2)</f>
        <v>0</v>
      </c>
      <c r="BL148" s="18" t="s">
        <v>135</v>
      </c>
      <c r="BM148" s="139" t="s">
        <v>1201</v>
      </c>
    </row>
    <row r="149" spans="1:47" s="2" customFormat="1" ht="117">
      <c r="A149" s="30"/>
      <c r="B149" s="298"/>
      <c r="C149" s="263"/>
      <c r="D149" s="273" t="s">
        <v>137</v>
      </c>
      <c r="E149" s="263"/>
      <c r="F149" s="274" t="s">
        <v>1202</v>
      </c>
      <c r="G149" s="263"/>
      <c r="H149" s="263"/>
      <c r="I149" s="30"/>
      <c r="J149" s="263"/>
      <c r="K149" s="263"/>
      <c r="L149" s="31"/>
      <c r="M149" s="141"/>
      <c r="N149" s="142"/>
      <c r="O149" s="51"/>
      <c r="P149" s="51"/>
      <c r="Q149" s="51"/>
      <c r="R149" s="51"/>
      <c r="S149" s="51"/>
      <c r="T149" s="52"/>
      <c r="U149" s="30"/>
      <c r="V149" s="30"/>
      <c r="W149" s="30"/>
      <c r="X149" s="30"/>
      <c r="Y149" s="30"/>
      <c r="Z149" s="30"/>
      <c r="AA149" s="30"/>
      <c r="AB149" s="30"/>
      <c r="AC149" s="30"/>
      <c r="AD149" s="30"/>
      <c r="AE149" s="30"/>
      <c r="AT149" s="18" t="s">
        <v>137</v>
      </c>
      <c r="AU149" s="18" t="s">
        <v>83</v>
      </c>
    </row>
    <row r="150" spans="2:51" s="14" customFormat="1" ht="12">
      <c r="B150" s="300"/>
      <c r="C150" s="278"/>
      <c r="D150" s="273" t="s">
        <v>139</v>
      </c>
      <c r="E150" s="279" t="s">
        <v>3</v>
      </c>
      <c r="F150" s="280" t="s">
        <v>1203</v>
      </c>
      <c r="G150" s="278"/>
      <c r="H150" s="281">
        <v>78.56</v>
      </c>
      <c r="J150" s="278"/>
      <c r="K150" s="278"/>
      <c r="L150" s="148"/>
      <c r="M150" s="150"/>
      <c r="N150" s="151"/>
      <c r="O150" s="151"/>
      <c r="P150" s="151"/>
      <c r="Q150" s="151"/>
      <c r="R150" s="151"/>
      <c r="S150" s="151"/>
      <c r="T150" s="152"/>
      <c r="AT150" s="149" t="s">
        <v>139</v>
      </c>
      <c r="AU150" s="149" t="s">
        <v>83</v>
      </c>
      <c r="AV150" s="14" t="s">
        <v>83</v>
      </c>
      <c r="AW150" s="14" t="s">
        <v>31</v>
      </c>
      <c r="AX150" s="14" t="s">
        <v>70</v>
      </c>
      <c r="AY150" s="149" t="s">
        <v>128</v>
      </c>
    </row>
    <row r="151" spans="2:51" s="14" customFormat="1" ht="12">
      <c r="B151" s="300"/>
      <c r="C151" s="278"/>
      <c r="D151" s="273" t="s">
        <v>139</v>
      </c>
      <c r="E151" s="279" t="s">
        <v>3</v>
      </c>
      <c r="F151" s="280" t="s">
        <v>1192</v>
      </c>
      <c r="G151" s="278"/>
      <c r="H151" s="281">
        <v>-59.342</v>
      </c>
      <c r="J151" s="278"/>
      <c r="K151" s="278"/>
      <c r="L151" s="148"/>
      <c r="M151" s="150"/>
      <c r="N151" s="151"/>
      <c r="O151" s="151"/>
      <c r="P151" s="151"/>
      <c r="Q151" s="151"/>
      <c r="R151" s="151"/>
      <c r="S151" s="151"/>
      <c r="T151" s="152"/>
      <c r="AT151" s="149" t="s">
        <v>139</v>
      </c>
      <c r="AU151" s="149" t="s">
        <v>83</v>
      </c>
      <c r="AV151" s="14" t="s">
        <v>83</v>
      </c>
      <c r="AW151" s="14" t="s">
        <v>31</v>
      </c>
      <c r="AX151" s="14" t="s">
        <v>70</v>
      </c>
      <c r="AY151" s="149" t="s">
        <v>128</v>
      </c>
    </row>
    <row r="152" spans="2:51" s="15" customFormat="1" ht="12">
      <c r="B152" s="301"/>
      <c r="C152" s="282"/>
      <c r="D152" s="273" t="s">
        <v>139</v>
      </c>
      <c r="E152" s="283" t="s">
        <v>3</v>
      </c>
      <c r="F152" s="284" t="s">
        <v>143</v>
      </c>
      <c r="G152" s="282"/>
      <c r="H152" s="285">
        <v>19.218000000000004</v>
      </c>
      <c r="J152" s="282"/>
      <c r="K152" s="282"/>
      <c r="L152" s="153"/>
      <c r="M152" s="155"/>
      <c r="N152" s="156"/>
      <c r="O152" s="156"/>
      <c r="P152" s="156"/>
      <c r="Q152" s="156"/>
      <c r="R152" s="156"/>
      <c r="S152" s="156"/>
      <c r="T152" s="157"/>
      <c r="AT152" s="154" t="s">
        <v>139</v>
      </c>
      <c r="AU152" s="154" t="s">
        <v>83</v>
      </c>
      <c r="AV152" s="15" t="s">
        <v>135</v>
      </c>
      <c r="AW152" s="15" t="s">
        <v>31</v>
      </c>
      <c r="AX152" s="15" t="s">
        <v>77</v>
      </c>
      <c r="AY152" s="154" t="s">
        <v>128</v>
      </c>
    </row>
    <row r="153" spans="1:65" s="2" customFormat="1" ht="33" customHeight="1">
      <c r="A153" s="30"/>
      <c r="B153" s="298"/>
      <c r="C153" s="268" t="s">
        <v>201</v>
      </c>
      <c r="D153" s="268" t="s">
        <v>130</v>
      </c>
      <c r="E153" s="269" t="s">
        <v>1204</v>
      </c>
      <c r="F153" s="270" t="s">
        <v>1205</v>
      </c>
      <c r="G153" s="271" t="s">
        <v>133</v>
      </c>
      <c r="H153" s="272">
        <v>13.623</v>
      </c>
      <c r="I153" s="296"/>
      <c r="J153" s="294">
        <f>ROUND(I153*H153,2)</f>
        <v>0</v>
      </c>
      <c r="K153" s="270" t="s">
        <v>1147</v>
      </c>
      <c r="L153" s="31"/>
      <c r="M153" s="135" t="s">
        <v>3</v>
      </c>
      <c r="N153" s="136" t="s">
        <v>44</v>
      </c>
      <c r="O153" s="137">
        <v>0.435</v>
      </c>
      <c r="P153" s="137">
        <f>O153*H153</f>
        <v>5.926005</v>
      </c>
      <c r="Q153" s="137">
        <v>0</v>
      </c>
      <c r="R153" s="137">
        <f>Q153*H153</f>
        <v>0</v>
      </c>
      <c r="S153" s="137">
        <v>0</v>
      </c>
      <c r="T153" s="138">
        <f>S153*H153</f>
        <v>0</v>
      </c>
      <c r="U153" s="30"/>
      <c r="V153" s="30"/>
      <c r="W153" s="30"/>
      <c r="X153" s="30"/>
      <c r="Y153" s="30"/>
      <c r="Z153" s="30"/>
      <c r="AA153" s="30"/>
      <c r="AB153" s="30"/>
      <c r="AC153" s="30"/>
      <c r="AD153" s="30"/>
      <c r="AE153" s="30"/>
      <c r="AR153" s="139" t="s">
        <v>135</v>
      </c>
      <c r="AT153" s="139" t="s">
        <v>130</v>
      </c>
      <c r="AU153" s="139" t="s">
        <v>83</v>
      </c>
      <c r="AY153" s="18" t="s">
        <v>128</v>
      </c>
      <c r="BE153" s="140">
        <f>IF(N153="základní",J153,0)</f>
        <v>0</v>
      </c>
      <c r="BF153" s="140">
        <f>IF(N153="snížená",J153,0)</f>
        <v>0</v>
      </c>
      <c r="BG153" s="140">
        <f>IF(N153="zákl. přenesená",J153,0)</f>
        <v>0</v>
      </c>
      <c r="BH153" s="140">
        <f>IF(N153="sníž. přenesená",J153,0)</f>
        <v>0</v>
      </c>
      <c r="BI153" s="140">
        <f>IF(N153="nulová",J153,0)</f>
        <v>0</v>
      </c>
      <c r="BJ153" s="18" t="s">
        <v>135</v>
      </c>
      <c r="BK153" s="140">
        <f>ROUND(I153*H153,2)</f>
        <v>0</v>
      </c>
      <c r="BL153" s="18" t="s">
        <v>135</v>
      </c>
      <c r="BM153" s="139" t="s">
        <v>1206</v>
      </c>
    </row>
    <row r="154" spans="1:47" s="2" customFormat="1" ht="87.75">
      <c r="A154" s="30"/>
      <c r="B154" s="298"/>
      <c r="C154" s="263"/>
      <c r="D154" s="273" t="s">
        <v>137</v>
      </c>
      <c r="E154" s="263"/>
      <c r="F154" s="274" t="s">
        <v>1207</v>
      </c>
      <c r="G154" s="263"/>
      <c r="H154" s="263"/>
      <c r="I154" s="30"/>
      <c r="J154" s="263"/>
      <c r="K154" s="263"/>
      <c r="L154" s="31"/>
      <c r="M154" s="141"/>
      <c r="N154" s="142"/>
      <c r="O154" s="51"/>
      <c r="P154" s="51"/>
      <c r="Q154" s="51"/>
      <c r="R154" s="51"/>
      <c r="S154" s="51"/>
      <c r="T154" s="52"/>
      <c r="U154" s="30"/>
      <c r="V154" s="30"/>
      <c r="W154" s="30"/>
      <c r="X154" s="30"/>
      <c r="Y154" s="30"/>
      <c r="Z154" s="30"/>
      <c r="AA154" s="30"/>
      <c r="AB154" s="30"/>
      <c r="AC154" s="30"/>
      <c r="AD154" s="30"/>
      <c r="AE154" s="30"/>
      <c r="AT154" s="18" t="s">
        <v>137</v>
      </c>
      <c r="AU154" s="18" t="s">
        <v>83</v>
      </c>
    </row>
    <row r="155" spans="2:51" s="14" customFormat="1" ht="12">
      <c r="B155" s="300"/>
      <c r="C155" s="278"/>
      <c r="D155" s="273" t="s">
        <v>139</v>
      </c>
      <c r="E155" s="279" t="s">
        <v>3</v>
      </c>
      <c r="F155" s="280" t="s">
        <v>1208</v>
      </c>
      <c r="G155" s="278"/>
      <c r="H155" s="281">
        <v>13.623</v>
      </c>
      <c r="J155" s="278"/>
      <c r="K155" s="278"/>
      <c r="L155" s="148"/>
      <c r="M155" s="150"/>
      <c r="N155" s="151"/>
      <c r="O155" s="151"/>
      <c r="P155" s="151"/>
      <c r="Q155" s="151"/>
      <c r="R155" s="151"/>
      <c r="S155" s="151"/>
      <c r="T155" s="152"/>
      <c r="AT155" s="149" t="s">
        <v>139</v>
      </c>
      <c r="AU155" s="149" t="s">
        <v>83</v>
      </c>
      <c r="AV155" s="14" t="s">
        <v>83</v>
      </c>
      <c r="AW155" s="14" t="s">
        <v>31</v>
      </c>
      <c r="AX155" s="14" t="s">
        <v>70</v>
      </c>
      <c r="AY155" s="149" t="s">
        <v>128</v>
      </c>
    </row>
    <row r="156" spans="2:51" s="15" customFormat="1" ht="12">
      <c r="B156" s="301"/>
      <c r="C156" s="282"/>
      <c r="D156" s="273" t="s">
        <v>139</v>
      </c>
      <c r="E156" s="283" t="s">
        <v>3</v>
      </c>
      <c r="F156" s="284" t="s">
        <v>143</v>
      </c>
      <c r="G156" s="282"/>
      <c r="H156" s="285">
        <v>13.623</v>
      </c>
      <c r="J156" s="282"/>
      <c r="K156" s="282"/>
      <c r="L156" s="153"/>
      <c r="M156" s="155"/>
      <c r="N156" s="156"/>
      <c r="O156" s="156"/>
      <c r="P156" s="156"/>
      <c r="Q156" s="156"/>
      <c r="R156" s="156"/>
      <c r="S156" s="156"/>
      <c r="T156" s="157"/>
      <c r="AT156" s="154" t="s">
        <v>139</v>
      </c>
      <c r="AU156" s="154" t="s">
        <v>83</v>
      </c>
      <c r="AV156" s="15" t="s">
        <v>135</v>
      </c>
      <c r="AW156" s="15" t="s">
        <v>31</v>
      </c>
      <c r="AX156" s="15" t="s">
        <v>77</v>
      </c>
      <c r="AY156" s="154" t="s">
        <v>128</v>
      </c>
    </row>
    <row r="157" spans="1:65" s="2" customFormat="1" ht="16.5" customHeight="1">
      <c r="A157" s="30"/>
      <c r="B157" s="298"/>
      <c r="C157" s="286" t="s">
        <v>254</v>
      </c>
      <c r="D157" s="286" t="s">
        <v>202</v>
      </c>
      <c r="E157" s="287" t="s">
        <v>1209</v>
      </c>
      <c r="F157" s="288" t="s">
        <v>1210</v>
      </c>
      <c r="G157" s="289" t="s">
        <v>164</v>
      </c>
      <c r="H157" s="290">
        <v>27.246</v>
      </c>
      <c r="I157" s="297"/>
      <c r="J157" s="295">
        <f>ROUND(I157*H157,2)</f>
        <v>0</v>
      </c>
      <c r="K157" s="288" t="s">
        <v>1147</v>
      </c>
      <c r="L157" s="158"/>
      <c r="M157" s="159" t="s">
        <v>3</v>
      </c>
      <c r="N157" s="160" t="s">
        <v>44</v>
      </c>
      <c r="O157" s="137">
        <v>0</v>
      </c>
      <c r="P157" s="137">
        <f>O157*H157</f>
        <v>0</v>
      </c>
      <c r="Q157" s="137">
        <v>1</v>
      </c>
      <c r="R157" s="137">
        <f>Q157*H157</f>
        <v>27.246</v>
      </c>
      <c r="S157" s="137">
        <v>0</v>
      </c>
      <c r="T157" s="138">
        <f>S157*H157</f>
        <v>0</v>
      </c>
      <c r="U157" s="30"/>
      <c r="V157" s="30"/>
      <c r="W157" s="30"/>
      <c r="X157" s="30"/>
      <c r="Y157" s="30"/>
      <c r="Z157" s="30"/>
      <c r="AA157" s="30"/>
      <c r="AB157" s="30"/>
      <c r="AC157" s="30"/>
      <c r="AD157" s="30"/>
      <c r="AE157" s="30"/>
      <c r="AR157" s="139" t="s">
        <v>174</v>
      </c>
      <c r="AT157" s="139" t="s">
        <v>202</v>
      </c>
      <c r="AU157" s="139" t="s">
        <v>83</v>
      </c>
      <c r="AY157" s="18" t="s">
        <v>128</v>
      </c>
      <c r="BE157" s="140">
        <f>IF(N157="základní",J157,0)</f>
        <v>0</v>
      </c>
      <c r="BF157" s="140">
        <f>IF(N157="snížená",J157,0)</f>
        <v>0</v>
      </c>
      <c r="BG157" s="140">
        <f>IF(N157="zákl. přenesená",J157,0)</f>
        <v>0</v>
      </c>
      <c r="BH157" s="140">
        <f>IF(N157="sníž. přenesená",J157,0)</f>
        <v>0</v>
      </c>
      <c r="BI157" s="140">
        <f>IF(N157="nulová",J157,0)</f>
        <v>0</v>
      </c>
      <c r="BJ157" s="18" t="s">
        <v>135</v>
      </c>
      <c r="BK157" s="140">
        <f>ROUND(I157*H157,2)</f>
        <v>0</v>
      </c>
      <c r="BL157" s="18" t="s">
        <v>135</v>
      </c>
      <c r="BM157" s="139" t="s">
        <v>1211</v>
      </c>
    </row>
    <row r="158" spans="2:51" s="14" customFormat="1" ht="12">
      <c r="B158" s="300"/>
      <c r="C158" s="278"/>
      <c r="D158" s="273" t="s">
        <v>139</v>
      </c>
      <c r="E158" s="278"/>
      <c r="F158" s="280" t="s">
        <v>1212</v>
      </c>
      <c r="G158" s="278"/>
      <c r="H158" s="281">
        <v>27.246</v>
      </c>
      <c r="J158" s="278"/>
      <c r="K158" s="278"/>
      <c r="L158" s="148"/>
      <c r="M158" s="150"/>
      <c r="N158" s="151"/>
      <c r="O158" s="151"/>
      <c r="P158" s="151"/>
      <c r="Q158" s="151"/>
      <c r="R158" s="151"/>
      <c r="S158" s="151"/>
      <c r="T158" s="152"/>
      <c r="AT158" s="149" t="s">
        <v>139</v>
      </c>
      <c r="AU158" s="149" t="s">
        <v>83</v>
      </c>
      <c r="AV158" s="14" t="s">
        <v>83</v>
      </c>
      <c r="AW158" s="14" t="s">
        <v>4</v>
      </c>
      <c r="AX158" s="14" t="s">
        <v>77</v>
      </c>
      <c r="AY158" s="149" t="s">
        <v>128</v>
      </c>
    </row>
    <row r="159" spans="1:65" s="2" customFormat="1" ht="21.75" customHeight="1">
      <c r="A159" s="30"/>
      <c r="B159" s="298"/>
      <c r="C159" s="268" t="s">
        <v>297</v>
      </c>
      <c r="D159" s="268" t="s">
        <v>130</v>
      </c>
      <c r="E159" s="269" t="s">
        <v>1213</v>
      </c>
      <c r="F159" s="270" t="s">
        <v>1214</v>
      </c>
      <c r="G159" s="271" t="s">
        <v>177</v>
      </c>
      <c r="H159" s="272">
        <v>61.27</v>
      </c>
      <c r="I159" s="296"/>
      <c r="J159" s="294">
        <f>ROUND(I159*H159,2)</f>
        <v>0</v>
      </c>
      <c r="K159" s="270" t="s">
        <v>1147</v>
      </c>
      <c r="L159" s="31"/>
      <c r="M159" s="135" t="s">
        <v>3</v>
      </c>
      <c r="N159" s="136" t="s">
        <v>44</v>
      </c>
      <c r="O159" s="137">
        <v>0.058</v>
      </c>
      <c r="P159" s="137">
        <f>O159*H159</f>
        <v>3.5536600000000003</v>
      </c>
      <c r="Q159" s="137">
        <v>0</v>
      </c>
      <c r="R159" s="137">
        <f>Q159*H159</f>
        <v>0</v>
      </c>
      <c r="S159" s="137">
        <v>0</v>
      </c>
      <c r="T159" s="138">
        <f>S159*H159</f>
        <v>0</v>
      </c>
      <c r="U159" s="30"/>
      <c r="V159" s="30"/>
      <c r="W159" s="30"/>
      <c r="X159" s="30"/>
      <c r="Y159" s="30"/>
      <c r="Z159" s="30"/>
      <c r="AA159" s="30"/>
      <c r="AB159" s="30"/>
      <c r="AC159" s="30"/>
      <c r="AD159" s="30"/>
      <c r="AE159" s="30"/>
      <c r="AR159" s="139" t="s">
        <v>135</v>
      </c>
      <c r="AT159" s="139" t="s">
        <v>130</v>
      </c>
      <c r="AU159" s="139" t="s">
        <v>83</v>
      </c>
      <c r="AY159" s="18" t="s">
        <v>128</v>
      </c>
      <c r="BE159" s="140">
        <f>IF(N159="základní",J159,0)</f>
        <v>0</v>
      </c>
      <c r="BF159" s="140">
        <f>IF(N159="snížená",J159,0)</f>
        <v>0</v>
      </c>
      <c r="BG159" s="140">
        <f>IF(N159="zákl. přenesená",J159,0)</f>
        <v>0</v>
      </c>
      <c r="BH159" s="140">
        <f>IF(N159="sníž. přenesená",J159,0)</f>
        <v>0</v>
      </c>
      <c r="BI159" s="140">
        <f>IF(N159="nulová",J159,0)</f>
        <v>0</v>
      </c>
      <c r="BJ159" s="18" t="s">
        <v>135</v>
      </c>
      <c r="BK159" s="140">
        <f>ROUND(I159*H159,2)</f>
        <v>0</v>
      </c>
      <c r="BL159" s="18" t="s">
        <v>135</v>
      </c>
      <c r="BM159" s="139" t="s">
        <v>1215</v>
      </c>
    </row>
    <row r="160" spans="1:47" s="2" customFormat="1" ht="107.25">
      <c r="A160" s="30"/>
      <c r="B160" s="298"/>
      <c r="C160" s="263"/>
      <c r="D160" s="273" t="s">
        <v>137</v>
      </c>
      <c r="E160" s="263"/>
      <c r="F160" s="274" t="s">
        <v>1216</v>
      </c>
      <c r="G160" s="263"/>
      <c r="H160" s="263"/>
      <c r="I160" s="30"/>
      <c r="J160" s="263"/>
      <c r="K160" s="263"/>
      <c r="L160" s="31"/>
      <c r="M160" s="141"/>
      <c r="N160" s="142"/>
      <c r="O160" s="51"/>
      <c r="P160" s="51"/>
      <c r="Q160" s="51"/>
      <c r="R160" s="51"/>
      <c r="S160" s="51"/>
      <c r="T160" s="52"/>
      <c r="U160" s="30"/>
      <c r="V160" s="30"/>
      <c r="W160" s="30"/>
      <c r="X160" s="30"/>
      <c r="Y160" s="30"/>
      <c r="Z160" s="30"/>
      <c r="AA160" s="30"/>
      <c r="AB160" s="30"/>
      <c r="AC160" s="30"/>
      <c r="AD160" s="30"/>
      <c r="AE160" s="30"/>
      <c r="AT160" s="18" t="s">
        <v>137</v>
      </c>
      <c r="AU160" s="18" t="s">
        <v>83</v>
      </c>
    </row>
    <row r="161" spans="2:51" s="14" customFormat="1" ht="12">
      <c r="B161" s="300"/>
      <c r="C161" s="278"/>
      <c r="D161" s="273" t="s">
        <v>139</v>
      </c>
      <c r="E161" s="279" t="s">
        <v>3</v>
      </c>
      <c r="F161" s="280" t="s">
        <v>1217</v>
      </c>
      <c r="G161" s="278"/>
      <c r="H161" s="281">
        <v>43.93</v>
      </c>
      <c r="J161" s="278"/>
      <c r="K161" s="278"/>
      <c r="L161" s="148"/>
      <c r="M161" s="150"/>
      <c r="N161" s="151"/>
      <c r="O161" s="151"/>
      <c r="P161" s="151"/>
      <c r="Q161" s="151"/>
      <c r="R161" s="151"/>
      <c r="S161" s="151"/>
      <c r="T161" s="152"/>
      <c r="AT161" s="149" t="s">
        <v>139</v>
      </c>
      <c r="AU161" s="149" t="s">
        <v>83</v>
      </c>
      <c r="AV161" s="14" t="s">
        <v>83</v>
      </c>
      <c r="AW161" s="14" t="s">
        <v>31</v>
      </c>
      <c r="AX161" s="14" t="s">
        <v>70</v>
      </c>
      <c r="AY161" s="149" t="s">
        <v>128</v>
      </c>
    </row>
    <row r="162" spans="2:51" s="14" customFormat="1" ht="12">
      <c r="B162" s="300"/>
      <c r="C162" s="278"/>
      <c r="D162" s="273" t="s">
        <v>139</v>
      </c>
      <c r="E162" s="279" t="s">
        <v>3</v>
      </c>
      <c r="F162" s="280" t="s">
        <v>1218</v>
      </c>
      <c r="G162" s="278"/>
      <c r="H162" s="281">
        <v>6.5</v>
      </c>
      <c r="J162" s="278"/>
      <c r="K162" s="278"/>
      <c r="L162" s="148"/>
      <c r="M162" s="150"/>
      <c r="N162" s="151"/>
      <c r="O162" s="151"/>
      <c r="P162" s="151"/>
      <c r="Q162" s="151"/>
      <c r="R162" s="151"/>
      <c r="S162" s="151"/>
      <c r="T162" s="152"/>
      <c r="AT162" s="149" t="s">
        <v>139</v>
      </c>
      <c r="AU162" s="149" t="s">
        <v>83</v>
      </c>
      <c r="AV162" s="14" t="s">
        <v>83</v>
      </c>
      <c r="AW162" s="14" t="s">
        <v>31</v>
      </c>
      <c r="AX162" s="14" t="s">
        <v>70</v>
      </c>
      <c r="AY162" s="149" t="s">
        <v>128</v>
      </c>
    </row>
    <row r="163" spans="2:51" s="14" customFormat="1" ht="12">
      <c r="B163" s="300"/>
      <c r="C163" s="278"/>
      <c r="D163" s="273" t="s">
        <v>139</v>
      </c>
      <c r="E163" s="279" t="s">
        <v>3</v>
      </c>
      <c r="F163" s="280" t="s">
        <v>1219</v>
      </c>
      <c r="G163" s="278"/>
      <c r="H163" s="281">
        <v>10.84</v>
      </c>
      <c r="J163" s="278"/>
      <c r="K163" s="278"/>
      <c r="L163" s="148"/>
      <c r="M163" s="150"/>
      <c r="N163" s="151"/>
      <c r="O163" s="151"/>
      <c r="P163" s="151"/>
      <c r="Q163" s="151"/>
      <c r="R163" s="151"/>
      <c r="S163" s="151"/>
      <c r="T163" s="152"/>
      <c r="AT163" s="149" t="s">
        <v>139</v>
      </c>
      <c r="AU163" s="149" t="s">
        <v>83</v>
      </c>
      <c r="AV163" s="14" t="s">
        <v>83</v>
      </c>
      <c r="AW163" s="14" t="s">
        <v>31</v>
      </c>
      <c r="AX163" s="14" t="s">
        <v>70</v>
      </c>
      <c r="AY163" s="149" t="s">
        <v>128</v>
      </c>
    </row>
    <row r="164" spans="2:51" s="15" customFormat="1" ht="12">
      <c r="B164" s="301"/>
      <c r="C164" s="282"/>
      <c r="D164" s="273" t="s">
        <v>139</v>
      </c>
      <c r="E164" s="283" t="s">
        <v>3</v>
      </c>
      <c r="F164" s="284" t="s">
        <v>143</v>
      </c>
      <c r="G164" s="282"/>
      <c r="H164" s="285">
        <v>61.27</v>
      </c>
      <c r="J164" s="282"/>
      <c r="K164" s="282"/>
      <c r="L164" s="153"/>
      <c r="M164" s="155"/>
      <c r="N164" s="156"/>
      <c r="O164" s="156"/>
      <c r="P164" s="156"/>
      <c r="Q164" s="156"/>
      <c r="R164" s="156"/>
      <c r="S164" s="156"/>
      <c r="T164" s="157"/>
      <c r="AT164" s="154" t="s">
        <v>139</v>
      </c>
      <c r="AU164" s="154" t="s">
        <v>83</v>
      </c>
      <c r="AV164" s="15" t="s">
        <v>135</v>
      </c>
      <c r="AW164" s="15" t="s">
        <v>31</v>
      </c>
      <c r="AX164" s="15" t="s">
        <v>77</v>
      </c>
      <c r="AY164" s="154" t="s">
        <v>128</v>
      </c>
    </row>
    <row r="165" spans="1:65" s="2" customFormat="1" ht="16.5" customHeight="1">
      <c r="A165" s="30"/>
      <c r="B165" s="298"/>
      <c r="C165" s="286" t="s">
        <v>9</v>
      </c>
      <c r="D165" s="286" t="s">
        <v>202</v>
      </c>
      <c r="E165" s="287" t="s">
        <v>1220</v>
      </c>
      <c r="F165" s="288" t="s">
        <v>1221</v>
      </c>
      <c r="G165" s="289" t="s">
        <v>815</v>
      </c>
      <c r="H165" s="290">
        <v>0.919</v>
      </c>
      <c r="I165" s="297"/>
      <c r="J165" s="295">
        <f>ROUND(I165*H165,2)</f>
        <v>0</v>
      </c>
      <c r="K165" s="288" t="s">
        <v>1147</v>
      </c>
      <c r="L165" s="158"/>
      <c r="M165" s="159" t="s">
        <v>3</v>
      </c>
      <c r="N165" s="160" t="s">
        <v>44</v>
      </c>
      <c r="O165" s="137">
        <v>0</v>
      </c>
      <c r="P165" s="137">
        <f>O165*H165</f>
        <v>0</v>
      </c>
      <c r="Q165" s="137">
        <v>0.001</v>
      </c>
      <c r="R165" s="137">
        <f>Q165*H165</f>
        <v>0.0009190000000000001</v>
      </c>
      <c r="S165" s="137">
        <v>0</v>
      </c>
      <c r="T165" s="138">
        <f>S165*H165</f>
        <v>0</v>
      </c>
      <c r="U165" s="30"/>
      <c r="V165" s="30"/>
      <c r="W165" s="30"/>
      <c r="X165" s="30"/>
      <c r="Y165" s="30"/>
      <c r="Z165" s="30"/>
      <c r="AA165" s="30"/>
      <c r="AB165" s="30"/>
      <c r="AC165" s="30"/>
      <c r="AD165" s="30"/>
      <c r="AE165" s="30"/>
      <c r="AR165" s="139" t="s">
        <v>174</v>
      </c>
      <c r="AT165" s="139" t="s">
        <v>202</v>
      </c>
      <c r="AU165" s="139" t="s">
        <v>83</v>
      </c>
      <c r="AY165" s="18" t="s">
        <v>128</v>
      </c>
      <c r="BE165" s="140">
        <f>IF(N165="základní",J165,0)</f>
        <v>0</v>
      </c>
      <c r="BF165" s="140">
        <f>IF(N165="snížená",J165,0)</f>
        <v>0</v>
      </c>
      <c r="BG165" s="140">
        <f>IF(N165="zákl. přenesená",J165,0)</f>
        <v>0</v>
      </c>
      <c r="BH165" s="140">
        <f>IF(N165="sníž. přenesená",J165,0)</f>
        <v>0</v>
      </c>
      <c r="BI165" s="140">
        <f>IF(N165="nulová",J165,0)</f>
        <v>0</v>
      </c>
      <c r="BJ165" s="18" t="s">
        <v>135</v>
      </c>
      <c r="BK165" s="140">
        <f>ROUND(I165*H165,2)</f>
        <v>0</v>
      </c>
      <c r="BL165" s="18" t="s">
        <v>135</v>
      </c>
      <c r="BM165" s="139" t="s">
        <v>1222</v>
      </c>
    </row>
    <row r="166" spans="2:51" s="14" customFormat="1" ht="12">
      <c r="B166" s="300"/>
      <c r="C166" s="278"/>
      <c r="D166" s="273" t="s">
        <v>139</v>
      </c>
      <c r="E166" s="278"/>
      <c r="F166" s="280" t="s">
        <v>1223</v>
      </c>
      <c r="G166" s="278"/>
      <c r="H166" s="281">
        <v>0.919</v>
      </c>
      <c r="J166" s="278"/>
      <c r="K166" s="278"/>
      <c r="L166" s="148"/>
      <c r="M166" s="150"/>
      <c r="N166" s="151"/>
      <c r="O166" s="151"/>
      <c r="P166" s="151"/>
      <c r="Q166" s="151"/>
      <c r="R166" s="151"/>
      <c r="S166" s="151"/>
      <c r="T166" s="152"/>
      <c r="AT166" s="149" t="s">
        <v>139</v>
      </c>
      <c r="AU166" s="149" t="s">
        <v>83</v>
      </c>
      <c r="AV166" s="14" t="s">
        <v>83</v>
      </c>
      <c r="AW166" s="14" t="s">
        <v>4</v>
      </c>
      <c r="AX166" s="14" t="s">
        <v>77</v>
      </c>
      <c r="AY166" s="149" t="s">
        <v>128</v>
      </c>
    </row>
    <row r="167" spans="1:65" s="2" customFormat="1" ht="16.5" customHeight="1">
      <c r="A167" s="30"/>
      <c r="B167" s="298"/>
      <c r="C167" s="268" t="s">
        <v>368</v>
      </c>
      <c r="D167" s="268" t="s">
        <v>130</v>
      </c>
      <c r="E167" s="269" t="s">
        <v>1224</v>
      </c>
      <c r="F167" s="270" t="s">
        <v>1225</v>
      </c>
      <c r="G167" s="271" t="s">
        <v>177</v>
      </c>
      <c r="H167" s="272">
        <v>81.585</v>
      </c>
      <c r="I167" s="296"/>
      <c r="J167" s="294">
        <f>ROUND(I167*H167,2)</f>
        <v>0</v>
      </c>
      <c r="K167" s="270" t="s">
        <v>1147</v>
      </c>
      <c r="L167" s="31"/>
      <c r="M167" s="135" t="s">
        <v>3</v>
      </c>
      <c r="N167" s="136" t="s">
        <v>44</v>
      </c>
      <c r="O167" s="137">
        <v>0.025</v>
      </c>
      <c r="P167" s="137">
        <f>O167*H167</f>
        <v>2.039625</v>
      </c>
      <c r="Q167" s="137">
        <v>0</v>
      </c>
      <c r="R167" s="137">
        <f>Q167*H167</f>
        <v>0</v>
      </c>
      <c r="S167" s="137">
        <v>0</v>
      </c>
      <c r="T167" s="138">
        <f>S167*H167</f>
        <v>0</v>
      </c>
      <c r="U167" s="30"/>
      <c r="V167" s="30"/>
      <c r="W167" s="30"/>
      <c r="X167" s="30"/>
      <c r="Y167" s="30"/>
      <c r="Z167" s="30"/>
      <c r="AA167" s="30"/>
      <c r="AB167" s="30"/>
      <c r="AC167" s="30"/>
      <c r="AD167" s="30"/>
      <c r="AE167" s="30"/>
      <c r="AR167" s="139" t="s">
        <v>135</v>
      </c>
      <c r="AT167" s="139" t="s">
        <v>130</v>
      </c>
      <c r="AU167" s="139" t="s">
        <v>83</v>
      </c>
      <c r="AY167" s="18" t="s">
        <v>128</v>
      </c>
      <c r="BE167" s="140">
        <f>IF(N167="základní",J167,0)</f>
        <v>0</v>
      </c>
      <c r="BF167" s="140">
        <f>IF(N167="snížená",J167,0)</f>
        <v>0</v>
      </c>
      <c r="BG167" s="140">
        <f>IF(N167="zákl. přenesená",J167,0)</f>
        <v>0</v>
      </c>
      <c r="BH167" s="140">
        <f>IF(N167="sníž. přenesená",J167,0)</f>
        <v>0</v>
      </c>
      <c r="BI167" s="140">
        <f>IF(N167="nulová",J167,0)</f>
        <v>0</v>
      </c>
      <c r="BJ167" s="18" t="s">
        <v>135</v>
      </c>
      <c r="BK167" s="140">
        <f>ROUND(I167*H167,2)</f>
        <v>0</v>
      </c>
      <c r="BL167" s="18" t="s">
        <v>135</v>
      </c>
      <c r="BM167" s="139" t="s">
        <v>1226</v>
      </c>
    </row>
    <row r="168" spans="1:47" s="2" customFormat="1" ht="87.75">
      <c r="A168" s="30"/>
      <c r="B168" s="298"/>
      <c r="C168" s="263"/>
      <c r="D168" s="273" t="s">
        <v>137</v>
      </c>
      <c r="E168" s="263"/>
      <c r="F168" s="274" t="s">
        <v>1227</v>
      </c>
      <c r="G168" s="263"/>
      <c r="H168" s="263"/>
      <c r="I168" s="30"/>
      <c r="J168" s="263"/>
      <c r="K168" s="263"/>
      <c r="L168" s="31"/>
      <c r="M168" s="141"/>
      <c r="N168" s="142"/>
      <c r="O168" s="51"/>
      <c r="P168" s="51"/>
      <c r="Q168" s="51"/>
      <c r="R168" s="51"/>
      <c r="S168" s="51"/>
      <c r="T168" s="52"/>
      <c r="U168" s="30"/>
      <c r="V168" s="30"/>
      <c r="W168" s="30"/>
      <c r="X168" s="30"/>
      <c r="Y168" s="30"/>
      <c r="Z168" s="30"/>
      <c r="AA168" s="30"/>
      <c r="AB168" s="30"/>
      <c r="AC168" s="30"/>
      <c r="AD168" s="30"/>
      <c r="AE168" s="30"/>
      <c r="AT168" s="18" t="s">
        <v>137</v>
      </c>
      <c r="AU168" s="18" t="s">
        <v>83</v>
      </c>
    </row>
    <row r="169" spans="2:51" s="14" customFormat="1" ht="12">
      <c r="B169" s="300"/>
      <c r="C169" s="278"/>
      <c r="D169" s="273" t="s">
        <v>139</v>
      </c>
      <c r="E169" s="279" t="s">
        <v>3</v>
      </c>
      <c r="F169" s="280" t="s">
        <v>1150</v>
      </c>
      <c r="G169" s="278"/>
      <c r="H169" s="281">
        <v>11.9</v>
      </c>
      <c r="J169" s="278"/>
      <c r="K169" s="278"/>
      <c r="L169" s="148"/>
      <c r="M169" s="150"/>
      <c r="N169" s="151"/>
      <c r="O169" s="151"/>
      <c r="P169" s="151"/>
      <c r="Q169" s="151"/>
      <c r="R169" s="151"/>
      <c r="S169" s="151"/>
      <c r="T169" s="152"/>
      <c r="AT169" s="149" t="s">
        <v>139</v>
      </c>
      <c r="AU169" s="149" t="s">
        <v>83</v>
      </c>
      <c r="AV169" s="14" t="s">
        <v>83</v>
      </c>
      <c r="AW169" s="14" t="s">
        <v>31</v>
      </c>
      <c r="AX169" s="14" t="s">
        <v>70</v>
      </c>
      <c r="AY169" s="149" t="s">
        <v>128</v>
      </c>
    </row>
    <row r="170" spans="2:51" s="14" customFormat="1" ht="12">
      <c r="B170" s="300"/>
      <c r="C170" s="278"/>
      <c r="D170" s="273" t="s">
        <v>139</v>
      </c>
      <c r="E170" s="279" t="s">
        <v>3</v>
      </c>
      <c r="F170" s="280" t="s">
        <v>1154</v>
      </c>
      <c r="G170" s="278"/>
      <c r="H170" s="281">
        <v>17.5</v>
      </c>
      <c r="J170" s="278"/>
      <c r="K170" s="278"/>
      <c r="L170" s="148"/>
      <c r="M170" s="150"/>
      <c r="N170" s="151"/>
      <c r="O170" s="151"/>
      <c r="P170" s="151"/>
      <c r="Q170" s="151"/>
      <c r="R170" s="151"/>
      <c r="S170" s="151"/>
      <c r="T170" s="152"/>
      <c r="AT170" s="149" t="s">
        <v>139</v>
      </c>
      <c r="AU170" s="149" t="s">
        <v>83</v>
      </c>
      <c r="AV170" s="14" t="s">
        <v>83</v>
      </c>
      <c r="AW170" s="14" t="s">
        <v>31</v>
      </c>
      <c r="AX170" s="14" t="s">
        <v>70</v>
      </c>
      <c r="AY170" s="149" t="s">
        <v>128</v>
      </c>
    </row>
    <row r="171" spans="2:51" s="14" customFormat="1" ht="12">
      <c r="B171" s="300"/>
      <c r="C171" s="278"/>
      <c r="D171" s="273" t="s">
        <v>139</v>
      </c>
      <c r="E171" s="279" t="s">
        <v>3</v>
      </c>
      <c r="F171" s="280" t="s">
        <v>1159</v>
      </c>
      <c r="G171" s="278"/>
      <c r="H171" s="281">
        <v>24.8</v>
      </c>
      <c r="J171" s="278"/>
      <c r="K171" s="278"/>
      <c r="L171" s="148"/>
      <c r="M171" s="150"/>
      <c r="N171" s="151"/>
      <c r="O171" s="151"/>
      <c r="P171" s="151"/>
      <c r="Q171" s="151"/>
      <c r="R171" s="151"/>
      <c r="S171" s="151"/>
      <c r="T171" s="152"/>
      <c r="AT171" s="149" t="s">
        <v>139</v>
      </c>
      <c r="AU171" s="149" t="s">
        <v>83</v>
      </c>
      <c r="AV171" s="14" t="s">
        <v>83</v>
      </c>
      <c r="AW171" s="14" t="s">
        <v>31</v>
      </c>
      <c r="AX171" s="14" t="s">
        <v>70</v>
      </c>
      <c r="AY171" s="149" t="s">
        <v>128</v>
      </c>
    </row>
    <row r="172" spans="2:51" s="14" customFormat="1" ht="12">
      <c r="B172" s="300"/>
      <c r="C172" s="278"/>
      <c r="D172" s="273" t="s">
        <v>139</v>
      </c>
      <c r="E172" s="279" t="s">
        <v>3</v>
      </c>
      <c r="F172" s="280" t="s">
        <v>1228</v>
      </c>
      <c r="G172" s="278"/>
      <c r="H172" s="281">
        <v>21.965</v>
      </c>
      <c r="J172" s="278"/>
      <c r="K172" s="278"/>
      <c r="L172" s="148"/>
      <c r="M172" s="150"/>
      <c r="N172" s="151"/>
      <c r="O172" s="151"/>
      <c r="P172" s="151"/>
      <c r="Q172" s="151"/>
      <c r="R172" s="151"/>
      <c r="S172" s="151"/>
      <c r="T172" s="152"/>
      <c r="AT172" s="149" t="s">
        <v>139</v>
      </c>
      <c r="AU172" s="149" t="s">
        <v>83</v>
      </c>
      <c r="AV172" s="14" t="s">
        <v>83</v>
      </c>
      <c r="AW172" s="14" t="s">
        <v>31</v>
      </c>
      <c r="AX172" s="14" t="s">
        <v>70</v>
      </c>
      <c r="AY172" s="149" t="s">
        <v>128</v>
      </c>
    </row>
    <row r="173" spans="2:51" s="14" customFormat="1" ht="12">
      <c r="B173" s="300"/>
      <c r="C173" s="278"/>
      <c r="D173" s="273" t="s">
        <v>139</v>
      </c>
      <c r="E173" s="279" t="s">
        <v>3</v>
      </c>
      <c r="F173" s="280" t="s">
        <v>1229</v>
      </c>
      <c r="G173" s="278"/>
      <c r="H173" s="281">
        <v>5.42</v>
      </c>
      <c r="J173" s="278"/>
      <c r="K173" s="278"/>
      <c r="L173" s="148"/>
      <c r="M173" s="150"/>
      <c r="N173" s="151"/>
      <c r="O173" s="151"/>
      <c r="P173" s="151"/>
      <c r="Q173" s="151"/>
      <c r="R173" s="151"/>
      <c r="S173" s="151"/>
      <c r="T173" s="152"/>
      <c r="AT173" s="149" t="s">
        <v>139</v>
      </c>
      <c r="AU173" s="149" t="s">
        <v>83</v>
      </c>
      <c r="AV173" s="14" t="s">
        <v>83</v>
      </c>
      <c r="AW173" s="14" t="s">
        <v>31</v>
      </c>
      <c r="AX173" s="14" t="s">
        <v>70</v>
      </c>
      <c r="AY173" s="149" t="s">
        <v>128</v>
      </c>
    </row>
    <row r="174" spans="2:51" s="15" customFormat="1" ht="12">
      <c r="B174" s="301"/>
      <c r="C174" s="282"/>
      <c r="D174" s="273" t="s">
        <v>139</v>
      </c>
      <c r="E174" s="283" t="s">
        <v>3</v>
      </c>
      <c r="F174" s="284" t="s">
        <v>143</v>
      </c>
      <c r="G174" s="282"/>
      <c r="H174" s="285">
        <v>81.585</v>
      </c>
      <c r="J174" s="282"/>
      <c r="K174" s="282"/>
      <c r="L174" s="153"/>
      <c r="M174" s="155"/>
      <c r="N174" s="156"/>
      <c r="O174" s="156"/>
      <c r="P174" s="156"/>
      <c r="Q174" s="156"/>
      <c r="R174" s="156"/>
      <c r="S174" s="156"/>
      <c r="T174" s="157"/>
      <c r="AT174" s="154" t="s">
        <v>139</v>
      </c>
      <c r="AU174" s="154" t="s">
        <v>83</v>
      </c>
      <c r="AV174" s="15" t="s">
        <v>135</v>
      </c>
      <c r="AW174" s="15" t="s">
        <v>31</v>
      </c>
      <c r="AX174" s="15" t="s">
        <v>77</v>
      </c>
      <c r="AY174" s="154" t="s">
        <v>128</v>
      </c>
    </row>
    <row r="175" spans="2:63" s="12" customFormat="1" ht="22.9" customHeight="1">
      <c r="B175" s="299"/>
      <c r="C175" s="264"/>
      <c r="D175" s="265" t="s">
        <v>69</v>
      </c>
      <c r="E175" s="267" t="s">
        <v>147</v>
      </c>
      <c r="F175" s="267" t="s">
        <v>1230</v>
      </c>
      <c r="G175" s="264"/>
      <c r="H175" s="264"/>
      <c r="J175" s="293">
        <f>BK175</f>
        <v>0</v>
      </c>
      <c r="K175" s="264"/>
      <c r="L175" s="125"/>
      <c r="M175" s="127"/>
      <c r="N175" s="128"/>
      <c r="O175" s="128"/>
      <c r="P175" s="129">
        <f>SUM(P176:P180)</f>
        <v>2.5999999999999996</v>
      </c>
      <c r="Q175" s="128"/>
      <c r="R175" s="129">
        <f>SUM(R176:R180)</f>
        <v>0.36397999999999997</v>
      </c>
      <c r="S175" s="128"/>
      <c r="T175" s="130">
        <f>SUM(T176:T180)</f>
        <v>0</v>
      </c>
      <c r="AR175" s="126" t="s">
        <v>77</v>
      </c>
      <c r="AT175" s="131" t="s">
        <v>69</v>
      </c>
      <c r="AU175" s="131" t="s">
        <v>77</v>
      </c>
      <c r="AY175" s="126" t="s">
        <v>128</v>
      </c>
      <c r="BK175" s="132">
        <f>SUM(BK176:BK180)</f>
        <v>0</v>
      </c>
    </row>
    <row r="176" spans="1:65" s="2" customFormat="1" ht="21.75" customHeight="1">
      <c r="A176" s="30"/>
      <c r="B176" s="298"/>
      <c r="C176" s="268" t="s">
        <v>375</v>
      </c>
      <c r="D176" s="268" t="s">
        <v>130</v>
      </c>
      <c r="E176" s="269" t="s">
        <v>1231</v>
      </c>
      <c r="F176" s="270" t="s">
        <v>1232</v>
      </c>
      <c r="G176" s="271" t="s">
        <v>782</v>
      </c>
      <c r="H176" s="272">
        <v>2</v>
      </c>
      <c r="I176" s="296"/>
      <c r="J176" s="294">
        <f>ROUND(I176*H176,2)</f>
        <v>0</v>
      </c>
      <c r="K176" s="270" t="s">
        <v>1147</v>
      </c>
      <c r="L176" s="31"/>
      <c r="M176" s="135" t="s">
        <v>3</v>
      </c>
      <c r="N176" s="136" t="s">
        <v>44</v>
      </c>
      <c r="O176" s="137">
        <v>0.36</v>
      </c>
      <c r="P176" s="137">
        <f>O176*H176</f>
        <v>0.72</v>
      </c>
      <c r="Q176" s="137">
        <v>0.17489</v>
      </c>
      <c r="R176" s="137">
        <f>Q176*H176</f>
        <v>0.34978</v>
      </c>
      <c r="S176" s="137">
        <v>0</v>
      </c>
      <c r="T176" s="138">
        <f>S176*H176</f>
        <v>0</v>
      </c>
      <c r="U176" s="30"/>
      <c r="V176" s="30"/>
      <c r="W176" s="30"/>
      <c r="X176" s="30"/>
      <c r="Y176" s="30"/>
      <c r="Z176" s="30"/>
      <c r="AA176" s="30"/>
      <c r="AB176" s="30"/>
      <c r="AC176" s="30"/>
      <c r="AD176" s="30"/>
      <c r="AE176" s="30"/>
      <c r="AR176" s="139" t="s">
        <v>135</v>
      </c>
      <c r="AT176" s="139" t="s">
        <v>130</v>
      </c>
      <c r="AU176" s="139" t="s">
        <v>83</v>
      </c>
      <c r="AY176" s="18" t="s">
        <v>128</v>
      </c>
      <c r="BE176" s="140">
        <f>IF(N176="základní",J176,0)</f>
        <v>0</v>
      </c>
      <c r="BF176" s="140">
        <f>IF(N176="snížená",J176,0)</f>
        <v>0</v>
      </c>
      <c r="BG176" s="140">
        <f>IF(N176="zákl. přenesená",J176,0)</f>
        <v>0</v>
      </c>
      <c r="BH176" s="140">
        <f>IF(N176="sníž. přenesená",J176,0)</f>
        <v>0</v>
      </c>
      <c r="BI176" s="140">
        <f>IF(N176="nulová",J176,0)</f>
        <v>0</v>
      </c>
      <c r="BJ176" s="18" t="s">
        <v>135</v>
      </c>
      <c r="BK176" s="140">
        <f>ROUND(I176*H176,2)</f>
        <v>0</v>
      </c>
      <c r="BL176" s="18" t="s">
        <v>135</v>
      </c>
      <c r="BM176" s="139" t="s">
        <v>1233</v>
      </c>
    </row>
    <row r="177" spans="1:47" s="2" customFormat="1" ht="97.5">
      <c r="A177" s="30"/>
      <c r="B177" s="298"/>
      <c r="C177" s="263"/>
      <c r="D177" s="273" t="s">
        <v>137</v>
      </c>
      <c r="E177" s="263"/>
      <c r="F177" s="274" t="s">
        <v>1234</v>
      </c>
      <c r="G177" s="263"/>
      <c r="H177" s="263"/>
      <c r="I177" s="30"/>
      <c r="J177" s="263"/>
      <c r="K177" s="263"/>
      <c r="L177" s="31"/>
      <c r="M177" s="141"/>
      <c r="N177" s="142"/>
      <c r="O177" s="51"/>
      <c r="P177" s="51"/>
      <c r="Q177" s="51"/>
      <c r="R177" s="51"/>
      <c r="S177" s="51"/>
      <c r="T177" s="52"/>
      <c r="U177" s="30"/>
      <c r="V177" s="30"/>
      <c r="W177" s="30"/>
      <c r="X177" s="30"/>
      <c r="Y177" s="30"/>
      <c r="Z177" s="30"/>
      <c r="AA177" s="30"/>
      <c r="AB177" s="30"/>
      <c r="AC177" s="30"/>
      <c r="AD177" s="30"/>
      <c r="AE177" s="30"/>
      <c r="AT177" s="18" t="s">
        <v>137</v>
      </c>
      <c r="AU177" s="18" t="s">
        <v>83</v>
      </c>
    </row>
    <row r="178" spans="1:65" s="2" customFormat="1" ht="16.5" customHeight="1">
      <c r="A178" s="30"/>
      <c r="B178" s="298"/>
      <c r="C178" s="286" t="s">
        <v>379</v>
      </c>
      <c r="D178" s="286" t="s">
        <v>202</v>
      </c>
      <c r="E178" s="287" t="s">
        <v>1235</v>
      </c>
      <c r="F178" s="288" t="s">
        <v>1236</v>
      </c>
      <c r="G178" s="289" t="s">
        <v>782</v>
      </c>
      <c r="H178" s="290">
        <v>2</v>
      </c>
      <c r="I178" s="297"/>
      <c r="J178" s="295">
        <f>ROUND(I178*H178,2)</f>
        <v>0</v>
      </c>
      <c r="K178" s="288" t="s">
        <v>1147</v>
      </c>
      <c r="L178" s="158"/>
      <c r="M178" s="159" t="s">
        <v>3</v>
      </c>
      <c r="N178" s="160" t="s">
        <v>44</v>
      </c>
      <c r="O178" s="137">
        <v>0</v>
      </c>
      <c r="P178" s="137">
        <f>O178*H178</f>
        <v>0</v>
      </c>
      <c r="Q178" s="137">
        <v>0.0071</v>
      </c>
      <c r="R178" s="137">
        <f>Q178*H178</f>
        <v>0.0142</v>
      </c>
      <c r="S178" s="137">
        <v>0</v>
      </c>
      <c r="T178" s="138">
        <f>S178*H178</f>
        <v>0</v>
      </c>
      <c r="U178" s="30"/>
      <c r="V178" s="30"/>
      <c r="W178" s="30"/>
      <c r="X178" s="30"/>
      <c r="Y178" s="30"/>
      <c r="Z178" s="30"/>
      <c r="AA178" s="30"/>
      <c r="AB178" s="30"/>
      <c r="AC178" s="30"/>
      <c r="AD178" s="30"/>
      <c r="AE178" s="30"/>
      <c r="AR178" s="139" t="s">
        <v>174</v>
      </c>
      <c r="AT178" s="139" t="s">
        <v>202</v>
      </c>
      <c r="AU178" s="139" t="s">
        <v>83</v>
      </c>
      <c r="AY178" s="18" t="s">
        <v>128</v>
      </c>
      <c r="BE178" s="140">
        <f>IF(N178="základní",J178,0)</f>
        <v>0</v>
      </c>
      <c r="BF178" s="140">
        <f>IF(N178="snížená",J178,0)</f>
        <v>0</v>
      </c>
      <c r="BG178" s="140">
        <f>IF(N178="zákl. přenesená",J178,0)</f>
        <v>0</v>
      </c>
      <c r="BH178" s="140">
        <f>IF(N178="sníž. přenesená",J178,0)</f>
        <v>0</v>
      </c>
      <c r="BI178" s="140">
        <f>IF(N178="nulová",J178,0)</f>
        <v>0</v>
      </c>
      <c r="BJ178" s="18" t="s">
        <v>135</v>
      </c>
      <c r="BK178" s="140">
        <f>ROUND(I178*H178,2)</f>
        <v>0</v>
      </c>
      <c r="BL178" s="18" t="s">
        <v>135</v>
      </c>
      <c r="BM178" s="139" t="s">
        <v>1237</v>
      </c>
    </row>
    <row r="179" spans="1:65" s="2" customFormat="1" ht="16.5" customHeight="1">
      <c r="A179" s="30"/>
      <c r="B179" s="298"/>
      <c r="C179" s="268" t="s">
        <v>385</v>
      </c>
      <c r="D179" s="268" t="s">
        <v>130</v>
      </c>
      <c r="E179" s="269" t="s">
        <v>1238</v>
      </c>
      <c r="F179" s="270" t="s">
        <v>1239</v>
      </c>
      <c r="G179" s="271" t="s">
        <v>305</v>
      </c>
      <c r="H179" s="272">
        <v>4</v>
      </c>
      <c r="I179" s="296"/>
      <c r="J179" s="294">
        <f>ROUND(I179*H179,2)</f>
        <v>0</v>
      </c>
      <c r="K179" s="270" t="s">
        <v>1147</v>
      </c>
      <c r="L179" s="31"/>
      <c r="M179" s="135" t="s">
        <v>3</v>
      </c>
      <c r="N179" s="136" t="s">
        <v>44</v>
      </c>
      <c r="O179" s="137">
        <v>0.47</v>
      </c>
      <c r="P179" s="137">
        <f>O179*H179</f>
        <v>1.88</v>
      </c>
      <c r="Q179" s="137">
        <v>0</v>
      </c>
      <c r="R179" s="137">
        <f>Q179*H179</f>
        <v>0</v>
      </c>
      <c r="S179" s="137">
        <v>0</v>
      </c>
      <c r="T179" s="138">
        <f>S179*H179</f>
        <v>0</v>
      </c>
      <c r="U179" s="30"/>
      <c r="V179" s="30"/>
      <c r="W179" s="30"/>
      <c r="X179" s="30"/>
      <c r="Y179" s="30"/>
      <c r="Z179" s="30"/>
      <c r="AA179" s="30"/>
      <c r="AB179" s="30"/>
      <c r="AC179" s="30"/>
      <c r="AD179" s="30"/>
      <c r="AE179" s="30"/>
      <c r="AR179" s="139" t="s">
        <v>135</v>
      </c>
      <c r="AT179" s="139" t="s">
        <v>130</v>
      </c>
      <c r="AU179" s="139" t="s">
        <v>83</v>
      </c>
      <c r="AY179" s="18" t="s">
        <v>128</v>
      </c>
      <c r="BE179" s="140">
        <f>IF(N179="základní",J179,0)</f>
        <v>0</v>
      </c>
      <c r="BF179" s="140">
        <f>IF(N179="snížená",J179,0)</f>
        <v>0</v>
      </c>
      <c r="BG179" s="140">
        <f>IF(N179="zákl. přenesená",J179,0)</f>
        <v>0</v>
      </c>
      <c r="BH179" s="140">
        <f>IF(N179="sníž. přenesená",J179,0)</f>
        <v>0</v>
      </c>
      <c r="BI179" s="140">
        <f>IF(N179="nulová",J179,0)</f>
        <v>0</v>
      </c>
      <c r="BJ179" s="18" t="s">
        <v>135</v>
      </c>
      <c r="BK179" s="140">
        <f>ROUND(I179*H179,2)</f>
        <v>0</v>
      </c>
      <c r="BL179" s="18" t="s">
        <v>135</v>
      </c>
      <c r="BM179" s="139" t="s">
        <v>1240</v>
      </c>
    </row>
    <row r="180" spans="1:47" s="2" customFormat="1" ht="29.25">
      <c r="A180" s="30"/>
      <c r="B180" s="298"/>
      <c r="C180" s="263"/>
      <c r="D180" s="273" t="s">
        <v>137</v>
      </c>
      <c r="E180" s="263"/>
      <c r="F180" s="274" t="s">
        <v>1241</v>
      </c>
      <c r="G180" s="263"/>
      <c r="H180" s="263"/>
      <c r="I180" s="30"/>
      <c r="J180" s="263"/>
      <c r="K180" s="263"/>
      <c r="L180" s="31"/>
      <c r="M180" s="141"/>
      <c r="N180" s="142"/>
      <c r="O180" s="51"/>
      <c r="P180" s="51"/>
      <c r="Q180" s="51"/>
      <c r="R180" s="51"/>
      <c r="S180" s="51"/>
      <c r="T180" s="52"/>
      <c r="U180" s="30"/>
      <c r="V180" s="30"/>
      <c r="W180" s="30"/>
      <c r="X180" s="30"/>
      <c r="Y180" s="30"/>
      <c r="Z180" s="30"/>
      <c r="AA180" s="30"/>
      <c r="AB180" s="30"/>
      <c r="AC180" s="30"/>
      <c r="AD180" s="30"/>
      <c r="AE180" s="30"/>
      <c r="AT180" s="18" t="s">
        <v>137</v>
      </c>
      <c r="AU180" s="18" t="s">
        <v>83</v>
      </c>
    </row>
    <row r="181" spans="2:63" s="12" customFormat="1" ht="22.9" customHeight="1">
      <c r="B181" s="299"/>
      <c r="C181" s="264"/>
      <c r="D181" s="265" t="s">
        <v>69</v>
      </c>
      <c r="E181" s="267" t="s">
        <v>135</v>
      </c>
      <c r="F181" s="267" t="s">
        <v>1242</v>
      </c>
      <c r="G181" s="264"/>
      <c r="H181" s="264"/>
      <c r="J181" s="293">
        <f>BK181</f>
        <v>0</v>
      </c>
      <c r="K181" s="264"/>
      <c r="L181" s="125"/>
      <c r="M181" s="127"/>
      <c r="N181" s="128"/>
      <c r="O181" s="128"/>
      <c r="P181" s="129">
        <f>SUM(P182:P187)</f>
        <v>6.355841999999999</v>
      </c>
      <c r="Q181" s="128"/>
      <c r="R181" s="129">
        <f>SUM(R182:R187)</f>
        <v>0</v>
      </c>
      <c r="S181" s="128"/>
      <c r="T181" s="130">
        <f>SUM(T182:T187)</f>
        <v>0</v>
      </c>
      <c r="AR181" s="126" t="s">
        <v>77</v>
      </c>
      <c r="AT181" s="131" t="s">
        <v>69</v>
      </c>
      <c r="AU181" s="131" t="s">
        <v>77</v>
      </c>
      <c r="AY181" s="126" t="s">
        <v>128</v>
      </c>
      <c r="BK181" s="132">
        <f>SUM(BK182:BK187)</f>
        <v>0</v>
      </c>
    </row>
    <row r="182" spans="1:65" s="2" customFormat="1" ht="16.5" customHeight="1">
      <c r="A182" s="30"/>
      <c r="B182" s="298"/>
      <c r="C182" s="268" t="s">
        <v>390</v>
      </c>
      <c r="D182" s="268" t="s">
        <v>130</v>
      </c>
      <c r="E182" s="269" t="s">
        <v>1243</v>
      </c>
      <c r="F182" s="270" t="s">
        <v>1244</v>
      </c>
      <c r="G182" s="271" t="s">
        <v>133</v>
      </c>
      <c r="H182" s="272">
        <v>4.826</v>
      </c>
      <c r="I182" s="296"/>
      <c r="J182" s="294">
        <f>ROUND(I182*H182,2)</f>
        <v>0</v>
      </c>
      <c r="K182" s="270" t="s">
        <v>1147</v>
      </c>
      <c r="L182" s="31"/>
      <c r="M182" s="135" t="s">
        <v>3</v>
      </c>
      <c r="N182" s="136" t="s">
        <v>44</v>
      </c>
      <c r="O182" s="137">
        <v>1.317</v>
      </c>
      <c r="P182" s="137">
        <f>O182*H182</f>
        <v>6.355841999999999</v>
      </c>
      <c r="Q182" s="137">
        <v>0</v>
      </c>
      <c r="R182" s="137">
        <f>Q182*H182</f>
        <v>0</v>
      </c>
      <c r="S182" s="137">
        <v>0</v>
      </c>
      <c r="T182" s="138">
        <f>S182*H182</f>
        <v>0</v>
      </c>
      <c r="U182" s="30"/>
      <c r="V182" s="30"/>
      <c r="W182" s="30"/>
      <c r="X182" s="30"/>
      <c r="Y182" s="30"/>
      <c r="Z182" s="30"/>
      <c r="AA182" s="30"/>
      <c r="AB182" s="30"/>
      <c r="AC182" s="30"/>
      <c r="AD182" s="30"/>
      <c r="AE182" s="30"/>
      <c r="AR182" s="139" t="s">
        <v>135</v>
      </c>
      <c r="AT182" s="139" t="s">
        <v>130</v>
      </c>
      <c r="AU182" s="139" t="s">
        <v>83</v>
      </c>
      <c r="AY182" s="18" t="s">
        <v>128</v>
      </c>
      <c r="BE182" s="140">
        <f>IF(N182="základní",J182,0)</f>
        <v>0</v>
      </c>
      <c r="BF182" s="140">
        <f>IF(N182="snížená",J182,0)</f>
        <v>0</v>
      </c>
      <c r="BG182" s="140">
        <f>IF(N182="zákl. přenesená",J182,0)</f>
        <v>0</v>
      </c>
      <c r="BH182" s="140">
        <f>IF(N182="sníž. přenesená",J182,0)</f>
        <v>0</v>
      </c>
      <c r="BI182" s="140">
        <f>IF(N182="nulová",J182,0)</f>
        <v>0</v>
      </c>
      <c r="BJ182" s="18" t="s">
        <v>135</v>
      </c>
      <c r="BK182" s="140">
        <f>ROUND(I182*H182,2)</f>
        <v>0</v>
      </c>
      <c r="BL182" s="18" t="s">
        <v>135</v>
      </c>
      <c r="BM182" s="139" t="s">
        <v>1245</v>
      </c>
    </row>
    <row r="183" spans="1:47" s="2" customFormat="1" ht="39">
      <c r="A183" s="30"/>
      <c r="B183" s="298"/>
      <c r="C183" s="263"/>
      <c r="D183" s="273" t="s">
        <v>137</v>
      </c>
      <c r="E183" s="263"/>
      <c r="F183" s="274" t="s">
        <v>1246</v>
      </c>
      <c r="G183" s="263"/>
      <c r="H183" s="263"/>
      <c r="I183" s="30"/>
      <c r="J183" s="263"/>
      <c r="K183" s="263"/>
      <c r="L183" s="31"/>
      <c r="M183" s="141"/>
      <c r="N183" s="142"/>
      <c r="O183" s="51"/>
      <c r="P183" s="51"/>
      <c r="Q183" s="51"/>
      <c r="R183" s="51"/>
      <c r="S183" s="51"/>
      <c r="T183" s="52"/>
      <c r="U183" s="30"/>
      <c r="V183" s="30"/>
      <c r="W183" s="30"/>
      <c r="X183" s="30"/>
      <c r="Y183" s="30"/>
      <c r="Z183" s="30"/>
      <c r="AA183" s="30"/>
      <c r="AB183" s="30"/>
      <c r="AC183" s="30"/>
      <c r="AD183" s="30"/>
      <c r="AE183" s="30"/>
      <c r="AT183" s="18" t="s">
        <v>137</v>
      </c>
      <c r="AU183" s="18" t="s">
        <v>83</v>
      </c>
    </row>
    <row r="184" spans="2:51" s="13" customFormat="1" ht="12">
      <c r="B184" s="302"/>
      <c r="C184" s="275"/>
      <c r="D184" s="273" t="s">
        <v>139</v>
      </c>
      <c r="E184" s="276" t="s">
        <v>3</v>
      </c>
      <c r="F184" s="277" t="s">
        <v>1180</v>
      </c>
      <c r="G184" s="275"/>
      <c r="H184" s="276" t="s">
        <v>3</v>
      </c>
      <c r="J184" s="275"/>
      <c r="K184" s="275"/>
      <c r="L184" s="143"/>
      <c r="M184" s="145"/>
      <c r="N184" s="146"/>
      <c r="O184" s="146"/>
      <c r="P184" s="146"/>
      <c r="Q184" s="146"/>
      <c r="R184" s="146"/>
      <c r="S184" s="146"/>
      <c r="T184" s="147"/>
      <c r="AT184" s="144" t="s">
        <v>139</v>
      </c>
      <c r="AU184" s="144" t="s">
        <v>83</v>
      </c>
      <c r="AV184" s="13" t="s">
        <v>77</v>
      </c>
      <c r="AW184" s="13" t="s">
        <v>31</v>
      </c>
      <c r="AX184" s="13" t="s">
        <v>70</v>
      </c>
      <c r="AY184" s="144" t="s">
        <v>128</v>
      </c>
    </row>
    <row r="185" spans="2:51" s="14" customFormat="1" ht="12">
      <c r="B185" s="300"/>
      <c r="C185" s="278"/>
      <c r="D185" s="273" t="s">
        <v>139</v>
      </c>
      <c r="E185" s="279" t="s">
        <v>3</v>
      </c>
      <c r="F185" s="280" t="s">
        <v>1247</v>
      </c>
      <c r="G185" s="278"/>
      <c r="H185" s="281">
        <v>3.023</v>
      </c>
      <c r="J185" s="278"/>
      <c r="K185" s="278"/>
      <c r="L185" s="148"/>
      <c r="M185" s="150"/>
      <c r="N185" s="151"/>
      <c r="O185" s="151"/>
      <c r="P185" s="151"/>
      <c r="Q185" s="151"/>
      <c r="R185" s="151"/>
      <c r="S185" s="151"/>
      <c r="T185" s="152"/>
      <c r="AT185" s="149" t="s">
        <v>139</v>
      </c>
      <c r="AU185" s="149" t="s">
        <v>83</v>
      </c>
      <c r="AV185" s="14" t="s">
        <v>83</v>
      </c>
      <c r="AW185" s="14" t="s">
        <v>31</v>
      </c>
      <c r="AX185" s="14" t="s">
        <v>70</v>
      </c>
      <c r="AY185" s="149" t="s">
        <v>128</v>
      </c>
    </row>
    <row r="186" spans="2:51" s="14" customFormat="1" ht="12">
      <c r="B186" s="300"/>
      <c r="C186" s="278"/>
      <c r="D186" s="273" t="s">
        <v>139</v>
      </c>
      <c r="E186" s="279" t="s">
        <v>3</v>
      </c>
      <c r="F186" s="280" t="s">
        <v>1248</v>
      </c>
      <c r="G186" s="278"/>
      <c r="H186" s="281">
        <v>1.803</v>
      </c>
      <c r="J186" s="278"/>
      <c r="K186" s="278"/>
      <c r="L186" s="148"/>
      <c r="M186" s="150"/>
      <c r="N186" s="151"/>
      <c r="O186" s="151"/>
      <c r="P186" s="151"/>
      <c r="Q186" s="151"/>
      <c r="R186" s="151"/>
      <c r="S186" s="151"/>
      <c r="T186" s="152"/>
      <c r="AT186" s="149" t="s">
        <v>139</v>
      </c>
      <c r="AU186" s="149" t="s">
        <v>83</v>
      </c>
      <c r="AV186" s="14" t="s">
        <v>83</v>
      </c>
      <c r="AW186" s="14" t="s">
        <v>31</v>
      </c>
      <c r="AX186" s="14" t="s">
        <v>70</v>
      </c>
      <c r="AY186" s="149" t="s">
        <v>128</v>
      </c>
    </row>
    <row r="187" spans="2:51" s="15" customFormat="1" ht="12">
      <c r="B187" s="301"/>
      <c r="C187" s="282"/>
      <c r="D187" s="273" t="s">
        <v>139</v>
      </c>
      <c r="E187" s="283" t="s">
        <v>3</v>
      </c>
      <c r="F187" s="284" t="s">
        <v>143</v>
      </c>
      <c r="G187" s="282"/>
      <c r="H187" s="285">
        <v>4.826</v>
      </c>
      <c r="J187" s="282"/>
      <c r="K187" s="282"/>
      <c r="L187" s="153"/>
      <c r="M187" s="155"/>
      <c r="N187" s="156"/>
      <c r="O187" s="156"/>
      <c r="P187" s="156"/>
      <c r="Q187" s="156"/>
      <c r="R187" s="156"/>
      <c r="S187" s="156"/>
      <c r="T187" s="157"/>
      <c r="AT187" s="154" t="s">
        <v>139</v>
      </c>
      <c r="AU187" s="154" t="s">
        <v>83</v>
      </c>
      <c r="AV187" s="15" t="s">
        <v>135</v>
      </c>
      <c r="AW187" s="15" t="s">
        <v>31</v>
      </c>
      <c r="AX187" s="15" t="s">
        <v>77</v>
      </c>
      <c r="AY187" s="154" t="s">
        <v>128</v>
      </c>
    </row>
    <row r="188" spans="2:63" s="12" customFormat="1" ht="22.9" customHeight="1">
      <c r="B188" s="299"/>
      <c r="C188" s="264"/>
      <c r="D188" s="265" t="s">
        <v>69</v>
      </c>
      <c r="E188" s="267" t="s">
        <v>155</v>
      </c>
      <c r="F188" s="267" t="s">
        <v>1249</v>
      </c>
      <c r="G188" s="264"/>
      <c r="H188" s="264"/>
      <c r="J188" s="293">
        <f>BK188</f>
        <v>0</v>
      </c>
      <c r="K188" s="264"/>
      <c r="L188" s="125"/>
      <c r="M188" s="127"/>
      <c r="N188" s="128"/>
      <c r="O188" s="128"/>
      <c r="P188" s="129">
        <f>SUM(P189:P212)</f>
        <v>49.417539999999995</v>
      </c>
      <c r="Q188" s="128"/>
      <c r="R188" s="129">
        <f>SUM(R189:R212)</f>
        <v>19.0345292</v>
      </c>
      <c r="S188" s="128"/>
      <c r="T188" s="130">
        <f>SUM(T189:T212)</f>
        <v>0</v>
      </c>
      <c r="AR188" s="126" t="s">
        <v>77</v>
      </c>
      <c r="AT188" s="131" t="s">
        <v>69</v>
      </c>
      <c r="AU188" s="131" t="s">
        <v>77</v>
      </c>
      <c r="AY188" s="126" t="s">
        <v>128</v>
      </c>
      <c r="BK188" s="132">
        <f>SUM(BK189:BK212)</f>
        <v>0</v>
      </c>
    </row>
    <row r="189" spans="1:65" s="2" customFormat="1" ht="16.5" customHeight="1">
      <c r="A189" s="30"/>
      <c r="B189" s="298"/>
      <c r="C189" s="268" t="s">
        <v>8</v>
      </c>
      <c r="D189" s="268" t="s">
        <v>130</v>
      </c>
      <c r="E189" s="269" t="s">
        <v>1250</v>
      </c>
      <c r="F189" s="270" t="s">
        <v>1251</v>
      </c>
      <c r="G189" s="271" t="s">
        <v>177</v>
      </c>
      <c r="H189" s="272">
        <v>29.4</v>
      </c>
      <c r="I189" s="296"/>
      <c r="J189" s="294">
        <f>ROUND(I189*H189,2)</f>
        <v>0</v>
      </c>
      <c r="K189" s="270" t="s">
        <v>1147</v>
      </c>
      <c r="L189" s="31"/>
      <c r="M189" s="135" t="s">
        <v>3</v>
      </c>
      <c r="N189" s="136" t="s">
        <v>44</v>
      </c>
      <c r="O189" s="137">
        <v>0.016</v>
      </c>
      <c r="P189" s="137">
        <f>O189*H189</f>
        <v>0.4704</v>
      </c>
      <c r="Q189" s="137">
        <v>0</v>
      </c>
      <c r="R189" s="137">
        <f>Q189*H189</f>
        <v>0</v>
      </c>
      <c r="S189" s="137">
        <v>0</v>
      </c>
      <c r="T189" s="138">
        <f>S189*H189</f>
        <v>0</v>
      </c>
      <c r="U189" s="30"/>
      <c r="V189" s="30"/>
      <c r="W189" s="30"/>
      <c r="X189" s="30"/>
      <c r="Y189" s="30"/>
      <c r="Z189" s="30"/>
      <c r="AA189" s="30"/>
      <c r="AB189" s="30"/>
      <c r="AC189" s="30"/>
      <c r="AD189" s="30"/>
      <c r="AE189" s="30"/>
      <c r="AR189" s="139" t="s">
        <v>135</v>
      </c>
      <c r="AT189" s="139" t="s">
        <v>130</v>
      </c>
      <c r="AU189" s="139" t="s">
        <v>83</v>
      </c>
      <c r="AY189" s="18" t="s">
        <v>128</v>
      </c>
      <c r="BE189" s="140">
        <f>IF(N189="základní",J189,0)</f>
        <v>0</v>
      </c>
      <c r="BF189" s="140">
        <f>IF(N189="snížená",J189,0)</f>
        <v>0</v>
      </c>
      <c r="BG189" s="140">
        <f>IF(N189="zákl. přenesená",J189,0)</f>
        <v>0</v>
      </c>
      <c r="BH189" s="140">
        <f>IF(N189="sníž. přenesená",J189,0)</f>
        <v>0</v>
      </c>
      <c r="BI189" s="140">
        <f>IF(N189="nulová",J189,0)</f>
        <v>0</v>
      </c>
      <c r="BJ189" s="18" t="s">
        <v>135</v>
      </c>
      <c r="BK189" s="140">
        <f>ROUND(I189*H189,2)</f>
        <v>0</v>
      </c>
      <c r="BL189" s="18" t="s">
        <v>135</v>
      </c>
      <c r="BM189" s="139" t="s">
        <v>1252</v>
      </c>
    </row>
    <row r="190" spans="2:51" s="14" customFormat="1" ht="12">
      <c r="B190" s="300"/>
      <c r="C190" s="278"/>
      <c r="D190" s="273" t="s">
        <v>139</v>
      </c>
      <c r="E190" s="279" t="s">
        <v>3</v>
      </c>
      <c r="F190" s="280" t="s">
        <v>1150</v>
      </c>
      <c r="G190" s="278"/>
      <c r="H190" s="281">
        <v>11.9</v>
      </c>
      <c r="J190" s="278"/>
      <c r="K190" s="278"/>
      <c r="L190" s="148"/>
      <c r="M190" s="150"/>
      <c r="N190" s="151"/>
      <c r="O190" s="151"/>
      <c r="P190" s="151"/>
      <c r="Q190" s="151"/>
      <c r="R190" s="151"/>
      <c r="S190" s="151"/>
      <c r="T190" s="152"/>
      <c r="AT190" s="149" t="s">
        <v>139</v>
      </c>
      <c r="AU190" s="149" t="s">
        <v>83</v>
      </c>
      <c r="AV190" s="14" t="s">
        <v>83</v>
      </c>
      <c r="AW190" s="14" t="s">
        <v>31</v>
      </c>
      <c r="AX190" s="14" t="s">
        <v>70</v>
      </c>
      <c r="AY190" s="149" t="s">
        <v>128</v>
      </c>
    </row>
    <row r="191" spans="2:51" s="14" customFormat="1" ht="12">
      <c r="B191" s="300"/>
      <c r="C191" s="278"/>
      <c r="D191" s="273" t="s">
        <v>139</v>
      </c>
      <c r="E191" s="279" t="s">
        <v>3</v>
      </c>
      <c r="F191" s="280" t="s">
        <v>1154</v>
      </c>
      <c r="G191" s="278"/>
      <c r="H191" s="281">
        <v>17.5</v>
      </c>
      <c r="J191" s="278"/>
      <c r="K191" s="278"/>
      <c r="L191" s="148"/>
      <c r="M191" s="150"/>
      <c r="N191" s="151"/>
      <c r="O191" s="151"/>
      <c r="P191" s="151"/>
      <c r="Q191" s="151"/>
      <c r="R191" s="151"/>
      <c r="S191" s="151"/>
      <c r="T191" s="152"/>
      <c r="AT191" s="149" t="s">
        <v>139</v>
      </c>
      <c r="AU191" s="149" t="s">
        <v>83</v>
      </c>
      <c r="AV191" s="14" t="s">
        <v>83</v>
      </c>
      <c r="AW191" s="14" t="s">
        <v>31</v>
      </c>
      <c r="AX191" s="14" t="s">
        <v>70</v>
      </c>
      <c r="AY191" s="149" t="s">
        <v>128</v>
      </c>
    </row>
    <row r="192" spans="2:51" s="15" customFormat="1" ht="12">
      <c r="B192" s="301"/>
      <c r="C192" s="282"/>
      <c r="D192" s="273" t="s">
        <v>139</v>
      </c>
      <c r="E192" s="283" t="s">
        <v>3</v>
      </c>
      <c r="F192" s="284" t="s">
        <v>143</v>
      </c>
      <c r="G192" s="282"/>
      <c r="H192" s="285">
        <v>29.4</v>
      </c>
      <c r="J192" s="282"/>
      <c r="K192" s="282"/>
      <c r="L192" s="153"/>
      <c r="M192" s="155"/>
      <c r="N192" s="156"/>
      <c r="O192" s="156"/>
      <c r="P192" s="156"/>
      <c r="Q192" s="156"/>
      <c r="R192" s="156"/>
      <c r="S192" s="156"/>
      <c r="T192" s="157"/>
      <c r="AT192" s="154" t="s">
        <v>139</v>
      </c>
      <c r="AU192" s="154" t="s">
        <v>83</v>
      </c>
      <c r="AV192" s="15" t="s">
        <v>135</v>
      </c>
      <c r="AW192" s="15" t="s">
        <v>31</v>
      </c>
      <c r="AX192" s="15" t="s">
        <v>77</v>
      </c>
      <c r="AY192" s="154" t="s">
        <v>128</v>
      </c>
    </row>
    <row r="193" spans="1:65" s="2" customFormat="1" ht="21.75" customHeight="1">
      <c r="A193" s="30"/>
      <c r="B193" s="298"/>
      <c r="C193" s="268" t="s">
        <v>399</v>
      </c>
      <c r="D193" s="268" t="s">
        <v>130</v>
      </c>
      <c r="E193" s="269" t="s">
        <v>1253</v>
      </c>
      <c r="F193" s="270" t="s">
        <v>1254</v>
      </c>
      <c r="G193" s="271" t="s">
        <v>177</v>
      </c>
      <c r="H193" s="272">
        <v>24.8</v>
      </c>
      <c r="I193" s="296"/>
      <c r="J193" s="294">
        <f>ROUND(I193*H193,2)</f>
        <v>0</v>
      </c>
      <c r="K193" s="270" t="s">
        <v>1147</v>
      </c>
      <c r="L193" s="31"/>
      <c r="M193" s="135" t="s">
        <v>3</v>
      </c>
      <c r="N193" s="136" t="s">
        <v>44</v>
      </c>
      <c r="O193" s="137">
        <v>0.027</v>
      </c>
      <c r="P193" s="137">
        <f>O193*H193</f>
        <v>0.6696</v>
      </c>
      <c r="Q193" s="137">
        <v>0</v>
      </c>
      <c r="R193" s="137">
        <f>Q193*H193</f>
        <v>0</v>
      </c>
      <c r="S193" s="137">
        <v>0</v>
      </c>
      <c r="T193" s="138">
        <f>S193*H193</f>
        <v>0</v>
      </c>
      <c r="U193" s="30"/>
      <c r="V193" s="30"/>
      <c r="W193" s="30"/>
      <c r="X193" s="30"/>
      <c r="Y193" s="30"/>
      <c r="Z193" s="30"/>
      <c r="AA193" s="30"/>
      <c r="AB193" s="30"/>
      <c r="AC193" s="30"/>
      <c r="AD193" s="30"/>
      <c r="AE193" s="30"/>
      <c r="AR193" s="139" t="s">
        <v>135</v>
      </c>
      <c r="AT193" s="139" t="s">
        <v>130</v>
      </c>
      <c r="AU193" s="139" t="s">
        <v>83</v>
      </c>
      <c r="AY193" s="18" t="s">
        <v>128</v>
      </c>
      <c r="BE193" s="140">
        <f>IF(N193="základní",J193,0)</f>
        <v>0</v>
      </c>
      <c r="BF193" s="140">
        <f>IF(N193="snížená",J193,0)</f>
        <v>0</v>
      </c>
      <c r="BG193" s="140">
        <f>IF(N193="zákl. přenesená",J193,0)</f>
        <v>0</v>
      </c>
      <c r="BH193" s="140">
        <f>IF(N193="sníž. přenesená",J193,0)</f>
        <v>0</v>
      </c>
      <c r="BI193" s="140">
        <f>IF(N193="nulová",J193,0)</f>
        <v>0</v>
      </c>
      <c r="BJ193" s="18" t="s">
        <v>135</v>
      </c>
      <c r="BK193" s="140">
        <f>ROUND(I193*H193,2)</f>
        <v>0</v>
      </c>
      <c r="BL193" s="18" t="s">
        <v>135</v>
      </c>
      <c r="BM193" s="139" t="s">
        <v>1255</v>
      </c>
    </row>
    <row r="194" spans="2:51" s="14" customFormat="1" ht="12">
      <c r="B194" s="300"/>
      <c r="C194" s="278"/>
      <c r="D194" s="273" t="s">
        <v>139</v>
      </c>
      <c r="E194" s="279" t="s">
        <v>3</v>
      </c>
      <c r="F194" s="280" t="s">
        <v>1159</v>
      </c>
      <c r="G194" s="278"/>
      <c r="H194" s="281">
        <v>24.8</v>
      </c>
      <c r="J194" s="278"/>
      <c r="K194" s="278"/>
      <c r="L194" s="148"/>
      <c r="M194" s="150"/>
      <c r="N194" s="151"/>
      <c r="O194" s="151"/>
      <c r="P194" s="151"/>
      <c r="Q194" s="151"/>
      <c r="R194" s="151"/>
      <c r="S194" s="151"/>
      <c r="T194" s="152"/>
      <c r="AT194" s="149" t="s">
        <v>139</v>
      </c>
      <c r="AU194" s="149" t="s">
        <v>83</v>
      </c>
      <c r="AV194" s="14" t="s">
        <v>83</v>
      </c>
      <c r="AW194" s="14" t="s">
        <v>31</v>
      </c>
      <c r="AX194" s="14" t="s">
        <v>77</v>
      </c>
      <c r="AY194" s="149" t="s">
        <v>128</v>
      </c>
    </row>
    <row r="195" spans="1:65" s="2" customFormat="1" ht="16.5" customHeight="1">
      <c r="A195" s="30"/>
      <c r="B195" s="298"/>
      <c r="C195" s="268" t="s">
        <v>457</v>
      </c>
      <c r="D195" s="268" t="s">
        <v>130</v>
      </c>
      <c r="E195" s="269" t="s">
        <v>1256</v>
      </c>
      <c r="F195" s="270" t="s">
        <v>1257</v>
      </c>
      <c r="G195" s="271" t="s">
        <v>177</v>
      </c>
      <c r="H195" s="272">
        <v>24.8</v>
      </c>
      <c r="I195" s="296"/>
      <c r="J195" s="294">
        <f>ROUND(I195*H195,2)</f>
        <v>0</v>
      </c>
      <c r="K195" s="270" t="s">
        <v>1147</v>
      </c>
      <c r="L195" s="31"/>
      <c r="M195" s="135" t="s">
        <v>3</v>
      </c>
      <c r="N195" s="136" t="s">
        <v>44</v>
      </c>
      <c r="O195" s="137">
        <v>0.026</v>
      </c>
      <c r="P195" s="137">
        <f>O195*H195</f>
        <v>0.6448</v>
      </c>
      <c r="Q195" s="137">
        <v>0</v>
      </c>
      <c r="R195" s="137">
        <f>Q195*H195</f>
        <v>0</v>
      </c>
      <c r="S195" s="137">
        <v>0</v>
      </c>
      <c r="T195" s="138">
        <f>S195*H195</f>
        <v>0</v>
      </c>
      <c r="U195" s="30"/>
      <c r="V195" s="30"/>
      <c r="W195" s="30"/>
      <c r="X195" s="30"/>
      <c r="Y195" s="30"/>
      <c r="Z195" s="30"/>
      <c r="AA195" s="30"/>
      <c r="AB195" s="30"/>
      <c r="AC195" s="30"/>
      <c r="AD195" s="30"/>
      <c r="AE195" s="30"/>
      <c r="AR195" s="139" t="s">
        <v>135</v>
      </c>
      <c r="AT195" s="139" t="s">
        <v>130</v>
      </c>
      <c r="AU195" s="139" t="s">
        <v>83</v>
      </c>
      <c r="AY195" s="18" t="s">
        <v>128</v>
      </c>
      <c r="BE195" s="140">
        <f>IF(N195="základní",J195,0)</f>
        <v>0</v>
      </c>
      <c r="BF195" s="140">
        <f>IF(N195="snížená",J195,0)</f>
        <v>0</v>
      </c>
      <c r="BG195" s="140">
        <f>IF(N195="zákl. přenesená",J195,0)</f>
        <v>0</v>
      </c>
      <c r="BH195" s="140">
        <f>IF(N195="sníž. přenesená",J195,0)</f>
        <v>0</v>
      </c>
      <c r="BI195" s="140">
        <f>IF(N195="nulová",J195,0)</f>
        <v>0</v>
      </c>
      <c r="BJ195" s="18" t="s">
        <v>135</v>
      </c>
      <c r="BK195" s="140">
        <f>ROUND(I195*H195,2)</f>
        <v>0</v>
      </c>
      <c r="BL195" s="18" t="s">
        <v>135</v>
      </c>
      <c r="BM195" s="139" t="s">
        <v>1258</v>
      </c>
    </row>
    <row r="196" spans="2:51" s="14" customFormat="1" ht="12">
      <c r="B196" s="300"/>
      <c r="C196" s="278"/>
      <c r="D196" s="273" t="s">
        <v>139</v>
      </c>
      <c r="E196" s="279" t="s">
        <v>3</v>
      </c>
      <c r="F196" s="280" t="s">
        <v>1159</v>
      </c>
      <c r="G196" s="278"/>
      <c r="H196" s="281">
        <v>24.8</v>
      </c>
      <c r="J196" s="278"/>
      <c r="K196" s="278"/>
      <c r="L196" s="148"/>
      <c r="M196" s="150"/>
      <c r="N196" s="151"/>
      <c r="O196" s="151"/>
      <c r="P196" s="151"/>
      <c r="Q196" s="151"/>
      <c r="R196" s="151"/>
      <c r="S196" s="151"/>
      <c r="T196" s="152"/>
      <c r="AT196" s="149" t="s">
        <v>139</v>
      </c>
      <c r="AU196" s="149" t="s">
        <v>83</v>
      </c>
      <c r="AV196" s="14" t="s">
        <v>83</v>
      </c>
      <c r="AW196" s="14" t="s">
        <v>31</v>
      </c>
      <c r="AX196" s="14" t="s">
        <v>70</v>
      </c>
      <c r="AY196" s="149" t="s">
        <v>128</v>
      </c>
    </row>
    <row r="197" spans="2:51" s="15" customFormat="1" ht="12">
      <c r="B197" s="301"/>
      <c r="C197" s="282"/>
      <c r="D197" s="273" t="s">
        <v>139</v>
      </c>
      <c r="E197" s="283" t="s">
        <v>3</v>
      </c>
      <c r="F197" s="284" t="s">
        <v>143</v>
      </c>
      <c r="G197" s="282"/>
      <c r="H197" s="285">
        <v>24.8</v>
      </c>
      <c r="J197" s="282"/>
      <c r="K197" s="282"/>
      <c r="L197" s="153"/>
      <c r="M197" s="155"/>
      <c r="N197" s="156"/>
      <c r="O197" s="156"/>
      <c r="P197" s="156"/>
      <c r="Q197" s="156"/>
      <c r="R197" s="156"/>
      <c r="S197" s="156"/>
      <c r="T197" s="157"/>
      <c r="AT197" s="154" t="s">
        <v>139</v>
      </c>
      <c r="AU197" s="154" t="s">
        <v>83</v>
      </c>
      <c r="AV197" s="15" t="s">
        <v>135</v>
      </c>
      <c r="AW197" s="15" t="s">
        <v>31</v>
      </c>
      <c r="AX197" s="15" t="s">
        <v>77</v>
      </c>
      <c r="AY197" s="154" t="s">
        <v>128</v>
      </c>
    </row>
    <row r="198" spans="1:65" s="2" customFormat="1" ht="21.75" customHeight="1">
      <c r="A198" s="30"/>
      <c r="B198" s="298"/>
      <c r="C198" s="268" t="s">
        <v>508</v>
      </c>
      <c r="D198" s="268" t="s">
        <v>130</v>
      </c>
      <c r="E198" s="269" t="s">
        <v>1259</v>
      </c>
      <c r="F198" s="270" t="s">
        <v>1260</v>
      </c>
      <c r="G198" s="271" t="s">
        <v>177</v>
      </c>
      <c r="H198" s="272">
        <v>14.94</v>
      </c>
      <c r="I198" s="296"/>
      <c r="J198" s="294">
        <f>ROUND(I198*H198,2)</f>
        <v>0</v>
      </c>
      <c r="K198" s="270" t="s">
        <v>1147</v>
      </c>
      <c r="L198" s="31"/>
      <c r="M198" s="135" t="s">
        <v>3</v>
      </c>
      <c r="N198" s="136" t="s">
        <v>44</v>
      </c>
      <c r="O198" s="137">
        <v>0.31</v>
      </c>
      <c r="P198" s="137">
        <f>O198*H198</f>
        <v>4.6314</v>
      </c>
      <c r="Q198" s="137">
        <v>0.345</v>
      </c>
      <c r="R198" s="137">
        <f>Q198*H198</f>
        <v>5.154299999999999</v>
      </c>
      <c r="S198" s="137">
        <v>0</v>
      </c>
      <c r="T198" s="138">
        <f>S198*H198</f>
        <v>0</v>
      </c>
      <c r="U198" s="30"/>
      <c r="V198" s="30"/>
      <c r="W198" s="30"/>
      <c r="X198" s="30"/>
      <c r="Y198" s="30"/>
      <c r="Z198" s="30"/>
      <c r="AA198" s="30"/>
      <c r="AB198" s="30"/>
      <c r="AC198" s="30"/>
      <c r="AD198" s="30"/>
      <c r="AE198" s="30"/>
      <c r="AR198" s="139" t="s">
        <v>135</v>
      </c>
      <c r="AT198" s="139" t="s">
        <v>130</v>
      </c>
      <c r="AU198" s="139" t="s">
        <v>83</v>
      </c>
      <c r="AY198" s="18" t="s">
        <v>128</v>
      </c>
      <c r="BE198" s="140">
        <f>IF(N198="základní",J198,0)</f>
        <v>0</v>
      </c>
      <c r="BF198" s="140">
        <f>IF(N198="snížená",J198,0)</f>
        <v>0</v>
      </c>
      <c r="BG198" s="140">
        <f>IF(N198="zákl. přenesená",J198,0)</f>
        <v>0</v>
      </c>
      <c r="BH198" s="140">
        <f>IF(N198="sníž. přenesená",J198,0)</f>
        <v>0</v>
      </c>
      <c r="BI198" s="140">
        <f>IF(N198="nulová",J198,0)</f>
        <v>0</v>
      </c>
      <c r="BJ198" s="18" t="s">
        <v>135</v>
      </c>
      <c r="BK198" s="140">
        <f>ROUND(I198*H198,2)</f>
        <v>0</v>
      </c>
      <c r="BL198" s="18" t="s">
        <v>135</v>
      </c>
      <c r="BM198" s="139" t="s">
        <v>1261</v>
      </c>
    </row>
    <row r="199" spans="1:47" s="2" customFormat="1" ht="68.25">
      <c r="A199" s="30"/>
      <c r="B199" s="298"/>
      <c r="C199" s="263"/>
      <c r="D199" s="273" t="s">
        <v>137</v>
      </c>
      <c r="E199" s="263"/>
      <c r="F199" s="274" t="s">
        <v>1262</v>
      </c>
      <c r="G199" s="263"/>
      <c r="H199" s="263"/>
      <c r="I199" s="30"/>
      <c r="J199" s="263"/>
      <c r="K199" s="263"/>
      <c r="L199" s="31"/>
      <c r="M199" s="141"/>
      <c r="N199" s="142"/>
      <c r="O199" s="51"/>
      <c r="P199" s="51"/>
      <c r="Q199" s="51"/>
      <c r="R199" s="51"/>
      <c r="S199" s="51"/>
      <c r="T199" s="52"/>
      <c r="U199" s="30"/>
      <c r="V199" s="30"/>
      <c r="W199" s="30"/>
      <c r="X199" s="30"/>
      <c r="Y199" s="30"/>
      <c r="Z199" s="30"/>
      <c r="AA199" s="30"/>
      <c r="AB199" s="30"/>
      <c r="AC199" s="30"/>
      <c r="AD199" s="30"/>
      <c r="AE199" s="30"/>
      <c r="AT199" s="18" t="s">
        <v>137</v>
      </c>
      <c r="AU199" s="18" t="s">
        <v>83</v>
      </c>
    </row>
    <row r="200" spans="2:51" s="14" customFormat="1" ht="12">
      <c r="B200" s="300"/>
      <c r="C200" s="278"/>
      <c r="D200" s="273" t="s">
        <v>139</v>
      </c>
      <c r="E200" s="279" t="s">
        <v>3</v>
      </c>
      <c r="F200" s="280" t="s">
        <v>1167</v>
      </c>
      <c r="G200" s="278"/>
      <c r="H200" s="281">
        <v>14.94</v>
      </c>
      <c r="J200" s="278"/>
      <c r="K200" s="278"/>
      <c r="L200" s="148"/>
      <c r="M200" s="150"/>
      <c r="N200" s="151"/>
      <c r="O200" s="151"/>
      <c r="P200" s="151"/>
      <c r="Q200" s="151"/>
      <c r="R200" s="151"/>
      <c r="S200" s="151"/>
      <c r="T200" s="152"/>
      <c r="AT200" s="149" t="s">
        <v>139</v>
      </c>
      <c r="AU200" s="149" t="s">
        <v>83</v>
      </c>
      <c r="AV200" s="14" t="s">
        <v>83</v>
      </c>
      <c r="AW200" s="14" t="s">
        <v>31</v>
      </c>
      <c r="AX200" s="14" t="s">
        <v>70</v>
      </c>
      <c r="AY200" s="149" t="s">
        <v>128</v>
      </c>
    </row>
    <row r="201" spans="2:51" s="15" customFormat="1" ht="12">
      <c r="B201" s="301"/>
      <c r="C201" s="282"/>
      <c r="D201" s="273" t="s">
        <v>139</v>
      </c>
      <c r="E201" s="283" t="s">
        <v>3</v>
      </c>
      <c r="F201" s="284" t="s">
        <v>143</v>
      </c>
      <c r="G201" s="282"/>
      <c r="H201" s="285">
        <v>14.94</v>
      </c>
      <c r="J201" s="282"/>
      <c r="K201" s="282"/>
      <c r="L201" s="153"/>
      <c r="M201" s="155"/>
      <c r="N201" s="156"/>
      <c r="O201" s="156"/>
      <c r="P201" s="156"/>
      <c r="Q201" s="156"/>
      <c r="R201" s="156"/>
      <c r="S201" s="156"/>
      <c r="T201" s="157"/>
      <c r="AT201" s="154" t="s">
        <v>139</v>
      </c>
      <c r="AU201" s="154" t="s">
        <v>83</v>
      </c>
      <c r="AV201" s="15" t="s">
        <v>135</v>
      </c>
      <c r="AW201" s="15" t="s">
        <v>31</v>
      </c>
      <c r="AX201" s="15" t="s">
        <v>77</v>
      </c>
      <c r="AY201" s="154" t="s">
        <v>128</v>
      </c>
    </row>
    <row r="202" spans="1:65" s="2" customFormat="1" ht="21.75" customHeight="1">
      <c r="A202" s="30"/>
      <c r="B202" s="298"/>
      <c r="C202" s="268" t="s">
        <v>514</v>
      </c>
      <c r="D202" s="268" t="s">
        <v>130</v>
      </c>
      <c r="E202" s="269" t="s">
        <v>1263</v>
      </c>
      <c r="F202" s="270" t="s">
        <v>1264</v>
      </c>
      <c r="G202" s="271" t="s">
        <v>177</v>
      </c>
      <c r="H202" s="272">
        <v>14.94</v>
      </c>
      <c r="I202" s="296"/>
      <c r="J202" s="294">
        <f>ROUND(I202*H202,2)</f>
        <v>0</v>
      </c>
      <c r="K202" s="270" t="s">
        <v>1147</v>
      </c>
      <c r="L202" s="31"/>
      <c r="M202" s="135" t="s">
        <v>3</v>
      </c>
      <c r="N202" s="136" t="s">
        <v>44</v>
      </c>
      <c r="O202" s="137">
        <v>0.219</v>
      </c>
      <c r="P202" s="137">
        <f>O202*H202</f>
        <v>3.2718599999999998</v>
      </c>
      <c r="Q202" s="137">
        <v>0.25008</v>
      </c>
      <c r="R202" s="137">
        <f>Q202*H202</f>
        <v>3.7361952</v>
      </c>
      <c r="S202" s="137">
        <v>0</v>
      </c>
      <c r="T202" s="138">
        <f>S202*H202</f>
        <v>0</v>
      </c>
      <c r="U202" s="30"/>
      <c r="V202" s="30"/>
      <c r="W202" s="30"/>
      <c r="X202" s="30"/>
      <c r="Y202" s="30"/>
      <c r="Z202" s="30"/>
      <c r="AA202" s="30"/>
      <c r="AB202" s="30"/>
      <c r="AC202" s="30"/>
      <c r="AD202" s="30"/>
      <c r="AE202" s="30"/>
      <c r="AR202" s="139" t="s">
        <v>135</v>
      </c>
      <c r="AT202" s="139" t="s">
        <v>130</v>
      </c>
      <c r="AU202" s="139" t="s">
        <v>83</v>
      </c>
      <c r="AY202" s="18" t="s">
        <v>128</v>
      </c>
      <c r="BE202" s="140">
        <f>IF(N202="základní",J202,0)</f>
        <v>0</v>
      </c>
      <c r="BF202" s="140">
        <f>IF(N202="snížená",J202,0)</f>
        <v>0</v>
      </c>
      <c r="BG202" s="140">
        <f>IF(N202="zákl. přenesená",J202,0)</f>
        <v>0</v>
      </c>
      <c r="BH202" s="140">
        <f>IF(N202="sníž. přenesená",J202,0)</f>
        <v>0</v>
      </c>
      <c r="BI202" s="140">
        <f>IF(N202="nulová",J202,0)</f>
        <v>0</v>
      </c>
      <c r="BJ202" s="18" t="s">
        <v>135</v>
      </c>
      <c r="BK202" s="140">
        <f>ROUND(I202*H202,2)</f>
        <v>0</v>
      </c>
      <c r="BL202" s="18" t="s">
        <v>135</v>
      </c>
      <c r="BM202" s="139" t="s">
        <v>1265</v>
      </c>
    </row>
    <row r="203" spans="1:47" s="2" customFormat="1" ht="68.25">
      <c r="A203" s="30"/>
      <c r="B203" s="298"/>
      <c r="C203" s="263"/>
      <c r="D203" s="273" t="s">
        <v>137</v>
      </c>
      <c r="E203" s="263"/>
      <c r="F203" s="274" t="s">
        <v>1262</v>
      </c>
      <c r="G203" s="263"/>
      <c r="H203" s="263"/>
      <c r="I203" s="30"/>
      <c r="J203" s="263"/>
      <c r="K203" s="263"/>
      <c r="L203" s="31"/>
      <c r="M203" s="141"/>
      <c r="N203" s="142"/>
      <c r="O203" s="51"/>
      <c r="P203" s="51"/>
      <c r="Q203" s="51"/>
      <c r="R203" s="51"/>
      <c r="S203" s="51"/>
      <c r="T203" s="52"/>
      <c r="U203" s="30"/>
      <c r="V203" s="30"/>
      <c r="W203" s="30"/>
      <c r="X203" s="30"/>
      <c r="Y203" s="30"/>
      <c r="Z203" s="30"/>
      <c r="AA203" s="30"/>
      <c r="AB203" s="30"/>
      <c r="AC203" s="30"/>
      <c r="AD203" s="30"/>
      <c r="AE203" s="30"/>
      <c r="AT203" s="18" t="s">
        <v>137</v>
      </c>
      <c r="AU203" s="18" t="s">
        <v>83</v>
      </c>
    </row>
    <row r="204" spans="1:65" s="2" customFormat="1" ht="21.75" customHeight="1">
      <c r="A204" s="30"/>
      <c r="B204" s="298"/>
      <c r="C204" s="268" t="s">
        <v>551</v>
      </c>
      <c r="D204" s="268" t="s">
        <v>130</v>
      </c>
      <c r="E204" s="269" t="s">
        <v>1266</v>
      </c>
      <c r="F204" s="270" t="s">
        <v>1267</v>
      </c>
      <c r="G204" s="271" t="s">
        <v>177</v>
      </c>
      <c r="H204" s="272">
        <v>14.94</v>
      </c>
      <c r="I204" s="296"/>
      <c r="J204" s="294">
        <f>ROUND(I204*H204,2)</f>
        <v>0</v>
      </c>
      <c r="K204" s="270" t="s">
        <v>1147</v>
      </c>
      <c r="L204" s="31"/>
      <c r="M204" s="135" t="s">
        <v>3</v>
      </c>
      <c r="N204" s="136" t="s">
        <v>44</v>
      </c>
      <c r="O204" s="137">
        <v>1.197</v>
      </c>
      <c r="P204" s="137">
        <f>O204*H204</f>
        <v>17.88318</v>
      </c>
      <c r="Q204" s="137">
        <v>0.49985</v>
      </c>
      <c r="R204" s="137">
        <f>Q204*H204</f>
        <v>7.467759</v>
      </c>
      <c r="S204" s="137">
        <v>0</v>
      </c>
      <c r="T204" s="138">
        <f>S204*H204</f>
        <v>0</v>
      </c>
      <c r="U204" s="30"/>
      <c r="V204" s="30"/>
      <c r="W204" s="30"/>
      <c r="X204" s="30"/>
      <c r="Y204" s="30"/>
      <c r="Z204" s="30"/>
      <c r="AA204" s="30"/>
      <c r="AB204" s="30"/>
      <c r="AC204" s="30"/>
      <c r="AD204" s="30"/>
      <c r="AE204" s="30"/>
      <c r="AR204" s="139" t="s">
        <v>135</v>
      </c>
      <c r="AT204" s="139" t="s">
        <v>130</v>
      </c>
      <c r="AU204" s="139" t="s">
        <v>83</v>
      </c>
      <c r="AY204" s="18" t="s">
        <v>128</v>
      </c>
      <c r="BE204" s="140">
        <f>IF(N204="základní",J204,0)</f>
        <v>0</v>
      </c>
      <c r="BF204" s="140">
        <f>IF(N204="snížená",J204,0)</f>
        <v>0</v>
      </c>
      <c r="BG204" s="140">
        <f>IF(N204="zákl. přenesená",J204,0)</f>
        <v>0</v>
      </c>
      <c r="BH204" s="140">
        <f>IF(N204="sníž. přenesená",J204,0)</f>
        <v>0</v>
      </c>
      <c r="BI204" s="140">
        <f>IF(N204="nulová",J204,0)</f>
        <v>0</v>
      </c>
      <c r="BJ204" s="18" t="s">
        <v>135</v>
      </c>
      <c r="BK204" s="140">
        <f>ROUND(I204*H204,2)</f>
        <v>0</v>
      </c>
      <c r="BL204" s="18" t="s">
        <v>135</v>
      </c>
      <c r="BM204" s="139" t="s">
        <v>1268</v>
      </c>
    </row>
    <row r="205" spans="1:47" s="2" customFormat="1" ht="68.25">
      <c r="A205" s="30"/>
      <c r="B205" s="298"/>
      <c r="C205" s="263"/>
      <c r="D205" s="273" t="s">
        <v>137</v>
      </c>
      <c r="E205" s="263"/>
      <c r="F205" s="274" t="s">
        <v>1262</v>
      </c>
      <c r="G205" s="263"/>
      <c r="H205" s="263"/>
      <c r="I205" s="30"/>
      <c r="J205" s="263"/>
      <c r="K205" s="263"/>
      <c r="L205" s="31"/>
      <c r="M205" s="141"/>
      <c r="N205" s="142"/>
      <c r="O205" s="51"/>
      <c r="P205" s="51"/>
      <c r="Q205" s="51"/>
      <c r="R205" s="51"/>
      <c r="S205" s="51"/>
      <c r="T205" s="52"/>
      <c r="U205" s="30"/>
      <c r="V205" s="30"/>
      <c r="W205" s="30"/>
      <c r="X205" s="30"/>
      <c r="Y205" s="30"/>
      <c r="Z205" s="30"/>
      <c r="AA205" s="30"/>
      <c r="AB205" s="30"/>
      <c r="AC205" s="30"/>
      <c r="AD205" s="30"/>
      <c r="AE205" s="30"/>
      <c r="AT205" s="18" t="s">
        <v>137</v>
      </c>
      <c r="AU205" s="18" t="s">
        <v>83</v>
      </c>
    </row>
    <row r="206" spans="1:65" s="2" customFormat="1" ht="33" customHeight="1">
      <c r="A206" s="30"/>
      <c r="B206" s="298"/>
      <c r="C206" s="268" t="s">
        <v>561</v>
      </c>
      <c r="D206" s="268" t="s">
        <v>130</v>
      </c>
      <c r="E206" s="269" t="s">
        <v>1269</v>
      </c>
      <c r="F206" s="270" t="s">
        <v>1270</v>
      </c>
      <c r="G206" s="271" t="s">
        <v>177</v>
      </c>
      <c r="H206" s="272">
        <v>17.5</v>
      </c>
      <c r="I206" s="296"/>
      <c r="J206" s="294">
        <f>ROUND(I206*H206,2)</f>
        <v>0</v>
      </c>
      <c r="K206" s="270" t="s">
        <v>1147</v>
      </c>
      <c r="L206" s="31"/>
      <c r="M206" s="135" t="s">
        <v>3</v>
      </c>
      <c r="N206" s="136" t="s">
        <v>44</v>
      </c>
      <c r="O206" s="137">
        <v>0.72</v>
      </c>
      <c r="P206" s="137">
        <f>O206*H206</f>
        <v>12.6</v>
      </c>
      <c r="Q206" s="137">
        <v>0.08425</v>
      </c>
      <c r="R206" s="137">
        <f>Q206*H206</f>
        <v>1.474375</v>
      </c>
      <c r="S206" s="137">
        <v>0</v>
      </c>
      <c r="T206" s="138">
        <f>S206*H206</f>
        <v>0</v>
      </c>
      <c r="U206" s="30"/>
      <c r="V206" s="30"/>
      <c r="W206" s="30"/>
      <c r="X206" s="30"/>
      <c r="Y206" s="30"/>
      <c r="Z206" s="30"/>
      <c r="AA206" s="30"/>
      <c r="AB206" s="30"/>
      <c r="AC206" s="30"/>
      <c r="AD206" s="30"/>
      <c r="AE206" s="30"/>
      <c r="AR206" s="139" t="s">
        <v>135</v>
      </c>
      <c r="AT206" s="139" t="s">
        <v>130</v>
      </c>
      <c r="AU206" s="139" t="s">
        <v>83</v>
      </c>
      <c r="AY206" s="18" t="s">
        <v>128</v>
      </c>
      <c r="BE206" s="140">
        <f>IF(N206="základní",J206,0)</f>
        <v>0</v>
      </c>
      <c r="BF206" s="140">
        <f>IF(N206="snížená",J206,0)</f>
        <v>0</v>
      </c>
      <c r="BG206" s="140">
        <f>IF(N206="zákl. přenesená",J206,0)</f>
        <v>0</v>
      </c>
      <c r="BH206" s="140">
        <f>IF(N206="sníž. přenesená",J206,0)</f>
        <v>0</v>
      </c>
      <c r="BI206" s="140">
        <f>IF(N206="nulová",J206,0)</f>
        <v>0</v>
      </c>
      <c r="BJ206" s="18" t="s">
        <v>135</v>
      </c>
      <c r="BK206" s="140">
        <f>ROUND(I206*H206,2)</f>
        <v>0</v>
      </c>
      <c r="BL206" s="18" t="s">
        <v>135</v>
      </c>
      <c r="BM206" s="139" t="s">
        <v>1271</v>
      </c>
    </row>
    <row r="207" spans="1:47" s="2" customFormat="1" ht="107.25">
      <c r="A207" s="30"/>
      <c r="B207" s="298"/>
      <c r="C207" s="263"/>
      <c r="D207" s="273" t="s">
        <v>137</v>
      </c>
      <c r="E207" s="263"/>
      <c r="F207" s="274" t="s">
        <v>1272</v>
      </c>
      <c r="G207" s="263"/>
      <c r="H207" s="263"/>
      <c r="I207" s="30"/>
      <c r="J207" s="263"/>
      <c r="K207" s="263"/>
      <c r="L207" s="31"/>
      <c r="M207" s="141"/>
      <c r="N207" s="142"/>
      <c r="O207" s="51"/>
      <c r="P207" s="51"/>
      <c r="Q207" s="51"/>
      <c r="R207" s="51"/>
      <c r="S207" s="51"/>
      <c r="T207" s="52"/>
      <c r="U207" s="30"/>
      <c r="V207" s="30"/>
      <c r="W207" s="30"/>
      <c r="X207" s="30"/>
      <c r="Y207" s="30"/>
      <c r="Z207" s="30"/>
      <c r="AA207" s="30"/>
      <c r="AB207" s="30"/>
      <c r="AC207" s="30"/>
      <c r="AD207" s="30"/>
      <c r="AE207" s="30"/>
      <c r="AT207" s="18" t="s">
        <v>137</v>
      </c>
      <c r="AU207" s="18" t="s">
        <v>83</v>
      </c>
    </row>
    <row r="208" spans="2:51" s="14" customFormat="1" ht="12">
      <c r="B208" s="300"/>
      <c r="C208" s="278"/>
      <c r="D208" s="273" t="s">
        <v>139</v>
      </c>
      <c r="E208" s="279" t="s">
        <v>3</v>
      </c>
      <c r="F208" s="280" t="s">
        <v>1154</v>
      </c>
      <c r="G208" s="278"/>
      <c r="H208" s="281">
        <v>17.5</v>
      </c>
      <c r="J208" s="278"/>
      <c r="K208" s="278"/>
      <c r="L208" s="148"/>
      <c r="M208" s="150"/>
      <c r="N208" s="151"/>
      <c r="O208" s="151"/>
      <c r="P208" s="151"/>
      <c r="Q208" s="151"/>
      <c r="R208" s="151"/>
      <c r="S208" s="151"/>
      <c r="T208" s="152"/>
      <c r="AT208" s="149" t="s">
        <v>139</v>
      </c>
      <c r="AU208" s="149" t="s">
        <v>83</v>
      </c>
      <c r="AV208" s="14" t="s">
        <v>83</v>
      </c>
      <c r="AW208" s="14" t="s">
        <v>31</v>
      </c>
      <c r="AX208" s="14" t="s">
        <v>77</v>
      </c>
      <c r="AY208" s="149" t="s">
        <v>128</v>
      </c>
    </row>
    <row r="209" spans="1:65" s="2" customFormat="1" ht="33" customHeight="1">
      <c r="A209" s="30"/>
      <c r="B209" s="298"/>
      <c r="C209" s="268" t="s">
        <v>566</v>
      </c>
      <c r="D209" s="268" t="s">
        <v>130</v>
      </c>
      <c r="E209" s="269" t="s">
        <v>1273</v>
      </c>
      <c r="F209" s="270" t="s">
        <v>1274</v>
      </c>
      <c r="G209" s="271" t="s">
        <v>177</v>
      </c>
      <c r="H209" s="272">
        <v>11.9</v>
      </c>
      <c r="I209" s="296"/>
      <c r="J209" s="294">
        <f>ROUND(I209*H209,2)</f>
        <v>0</v>
      </c>
      <c r="K209" s="270" t="s">
        <v>1147</v>
      </c>
      <c r="L209" s="31"/>
      <c r="M209" s="135" t="s">
        <v>3</v>
      </c>
      <c r="N209" s="136" t="s">
        <v>44</v>
      </c>
      <c r="O209" s="137">
        <v>0.777</v>
      </c>
      <c r="P209" s="137">
        <f>O209*H209</f>
        <v>9.2463</v>
      </c>
      <c r="Q209" s="137">
        <v>0.101</v>
      </c>
      <c r="R209" s="137">
        <f>Q209*H209</f>
        <v>1.2019000000000002</v>
      </c>
      <c r="S209" s="137">
        <v>0</v>
      </c>
      <c r="T209" s="138">
        <f>S209*H209</f>
        <v>0</v>
      </c>
      <c r="U209" s="30"/>
      <c r="V209" s="30"/>
      <c r="W209" s="30"/>
      <c r="X209" s="30"/>
      <c r="Y209" s="30"/>
      <c r="Z209" s="30"/>
      <c r="AA209" s="30"/>
      <c r="AB209" s="30"/>
      <c r="AC209" s="30"/>
      <c r="AD209" s="30"/>
      <c r="AE209" s="30"/>
      <c r="AR209" s="139" t="s">
        <v>135</v>
      </c>
      <c r="AT209" s="139" t="s">
        <v>130</v>
      </c>
      <c r="AU209" s="139" t="s">
        <v>83</v>
      </c>
      <c r="AY209" s="18" t="s">
        <v>128</v>
      </c>
      <c r="BE209" s="140">
        <f>IF(N209="základní",J209,0)</f>
        <v>0</v>
      </c>
      <c r="BF209" s="140">
        <f>IF(N209="snížená",J209,0)</f>
        <v>0</v>
      </c>
      <c r="BG209" s="140">
        <f>IF(N209="zákl. přenesená",J209,0)</f>
        <v>0</v>
      </c>
      <c r="BH209" s="140">
        <f>IF(N209="sníž. přenesená",J209,0)</f>
        <v>0</v>
      </c>
      <c r="BI209" s="140">
        <f>IF(N209="nulová",J209,0)</f>
        <v>0</v>
      </c>
      <c r="BJ209" s="18" t="s">
        <v>135</v>
      </c>
      <c r="BK209" s="140">
        <f>ROUND(I209*H209,2)</f>
        <v>0</v>
      </c>
      <c r="BL209" s="18" t="s">
        <v>135</v>
      </c>
      <c r="BM209" s="139" t="s">
        <v>1275</v>
      </c>
    </row>
    <row r="210" spans="1:47" s="2" customFormat="1" ht="87.75">
      <c r="A210" s="30"/>
      <c r="B210" s="298"/>
      <c r="C210" s="263"/>
      <c r="D210" s="273" t="s">
        <v>137</v>
      </c>
      <c r="E210" s="263"/>
      <c r="F210" s="274" t="s">
        <v>1276</v>
      </c>
      <c r="G210" s="263"/>
      <c r="H210" s="263"/>
      <c r="I210" s="30"/>
      <c r="J210" s="263"/>
      <c r="K210" s="263"/>
      <c r="L210" s="31"/>
      <c r="M210" s="141"/>
      <c r="N210" s="142"/>
      <c r="O210" s="51"/>
      <c r="P210" s="51"/>
      <c r="Q210" s="51"/>
      <c r="R210" s="51"/>
      <c r="S210" s="51"/>
      <c r="T210" s="52"/>
      <c r="U210" s="30"/>
      <c r="V210" s="30"/>
      <c r="W210" s="30"/>
      <c r="X210" s="30"/>
      <c r="Y210" s="30"/>
      <c r="Z210" s="30"/>
      <c r="AA210" s="30"/>
      <c r="AB210" s="30"/>
      <c r="AC210" s="30"/>
      <c r="AD210" s="30"/>
      <c r="AE210" s="30"/>
      <c r="AT210" s="18" t="s">
        <v>137</v>
      </c>
      <c r="AU210" s="18" t="s">
        <v>83</v>
      </c>
    </row>
    <row r="211" spans="2:51" s="14" customFormat="1" ht="12">
      <c r="B211" s="300"/>
      <c r="C211" s="278"/>
      <c r="D211" s="273" t="s">
        <v>139</v>
      </c>
      <c r="E211" s="279" t="s">
        <v>3</v>
      </c>
      <c r="F211" s="280" t="s">
        <v>1150</v>
      </c>
      <c r="G211" s="278"/>
      <c r="H211" s="281">
        <v>11.9</v>
      </c>
      <c r="J211" s="278"/>
      <c r="K211" s="278"/>
      <c r="L211" s="148"/>
      <c r="M211" s="150"/>
      <c r="N211" s="151"/>
      <c r="O211" s="151"/>
      <c r="P211" s="151"/>
      <c r="Q211" s="151"/>
      <c r="R211" s="151"/>
      <c r="S211" s="151"/>
      <c r="T211" s="152"/>
      <c r="AT211" s="149" t="s">
        <v>139</v>
      </c>
      <c r="AU211" s="149" t="s">
        <v>83</v>
      </c>
      <c r="AV211" s="14" t="s">
        <v>83</v>
      </c>
      <c r="AW211" s="14" t="s">
        <v>31</v>
      </c>
      <c r="AX211" s="14" t="s">
        <v>70</v>
      </c>
      <c r="AY211" s="149" t="s">
        <v>128</v>
      </c>
    </row>
    <row r="212" spans="2:51" s="15" customFormat="1" ht="12">
      <c r="B212" s="301"/>
      <c r="C212" s="282"/>
      <c r="D212" s="273" t="s">
        <v>139</v>
      </c>
      <c r="E212" s="283" t="s">
        <v>3</v>
      </c>
      <c r="F212" s="284" t="s">
        <v>143</v>
      </c>
      <c r="G212" s="282"/>
      <c r="H212" s="285">
        <v>11.9</v>
      </c>
      <c r="J212" s="282"/>
      <c r="K212" s="282"/>
      <c r="L212" s="153"/>
      <c r="M212" s="155"/>
      <c r="N212" s="156"/>
      <c r="O212" s="156"/>
      <c r="P212" s="156"/>
      <c r="Q212" s="156"/>
      <c r="R212" s="156"/>
      <c r="S212" s="156"/>
      <c r="T212" s="157"/>
      <c r="AT212" s="154" t="s">
        <v>139</v>
      </c>
      <c r="AU212" s="154" t="s">
        <v>83</v>
      </c>
      <c r="AV212" s="15" t="s">
        <v>135</v>
      </c>
      <c r="AW212" s="15" t="s">
        <v>31</v>
      </c>
      <c r="AX212" s="15" t="s">
        <v>77</v>
      </c>
      <c r="AY212" s="154" t="s">
        <v>128</v>
      </c>
    </row>
    <row r="213" spans="2:63" s="12" customFormat="1" ht="22.9" customHeight="1">
      <c r="B213" s="299"/>
      <c r="C213" s="264"/>
      <c r="D213" s="265" t="s">
        <v>69</v>
      </c>
      <c r="E213" s="267" t="s">
        <v>161</v>
      </c>
      <c r="F213" s="267" t="s">
        <v>173</v>
      </c>
      <c r="G213" s="264"/>
      <c r="H213" s="264"/>
      <c r="J213" s="293">
        <f>BK213</f>
        <v>0</v>
      </c>
      <c r="K213" s="264"/>
      <c r="L213" s="125"/>
      <c r="M213" s="127"/>
      <c r="N213" s="128"/>
      <c r="O213" s="128"/>
      <c r="P213" s="129">
        <f>SUM(P214:P256)</f>
        <v>233.696518</v>
      </c>
      <c r="Q213" s="128"/>
      <c r="R213" s="129">
        <f>SUM(R214:R256)</f>
        <v>31.30888532</v>
      </c>
      <c r="S213" s="128"/>
      <c r="T213" s="130">
        <f>SUM(T214:T256)</f>
        <v>0</v>
      </c>
      <c r="AR213" s="126" t="s">
        <v>77</v>
      </c>
      <c r="AT213" s="131" t="s">
        <v>69</v>
      </c>
      <c r="AU213" s="131" t="s">
        <v>77</v>
      </c>
      <c r="AY213" s="126" t="s">
        <v>128</v>
      </c>
      <c r="BK213" s="132">
        <f>SUM(BK214:BK256)</f>
        <v>0</v>
      </c>
    </row>
    <row r="214" spans="1:65" s="2" customFormat="1" ht="16.5" customHeight="1">
      <c r="A214" s="30"/>
      <c r="B214" s="298"/>
      <c r="C214" s="268" t="s">
        <v>575</v>
      </c>
      <c r="D214" s="268" t="s">
        <v>130</v>
      </c>
      <c r="E214" s="269" t="s">
        <v>1277</v>
      </c>
      <c r="F214" s="270" t="s">
        <v>1278</v>
      </c>
      <c r="G214" s="271" t="s">
        <v>177</v>
      </c>
      <c r="H214" s="272">
        <v>138.564</v>
      </c>
      <c r="I214" s="296"/>
      <c r="J214" s="294">
        <f>ROUND(I214*H214,2)</f>
        <v>0</v>
      </c>
      <c r="K214" s="270" t="s">
        <v>1147</v>
      </c>
      <c r="L214" s="31"/>
      <c r="M214" s="135" t="s">
        <v>3</v>
      </c>
      <c r="N214" s="136" t="s">
        <v>44</v>
      </c>
      <c r="O214" s="137">
        <v>0.22</v>
      </c>
      <c r="P214" s="137">
        <f>O214*H214</f>
        <v>30.48408</v>
      </c>
      <c r="Q214" s="137">
        <v>0.0037</v>
      </c>
      <c r="R214" s="137">
        <f>Q214*H214</f>
        <v>0.5126868</v>
      </c>
      <c r="S214" s="137">
        <v>0</v>
      </c>
      <c r="T214" s="138">
        <f>S214*H214</f>
        <v>0</v>
      </c>
      <c r="U214" s="30"/>
      <c r="V214" s="30"/>
      <c r="W214" s="30"/>
      <c r="X214" s="30"/>
      <c r="Y214" s="30"/>
      <c r="Z214" s="30"/>
      <c r="AA214" s="30"/>
      <c r="AB214" s="30"/>
      <c r="AC214" s="30"/>
      <c r="AD214" s="30"/>
      <c r="AE214" s="30"/>
      <c r="AR214" s="139" t="s">
        <v>135</v>
      </c>
      <c r="AT214" s="139" t="s">
        <v>130</v>
      </c>
      <c r="AU214" s="139" t="s">
        <v>83</v>
      </c>
      <c r="AY214" s="18" t="s">
        <v>128</v>
      </c>
      <c r="BE214" s="140">
        <f>IF(N214="základní",J214,0)</f>
        <v>0</v>
      </c>
      <c r="BF214" s="140">
        <f>IF(N214="snížená",J214,0)</f>
        <v>0</v>
      </c>
      <c r="BG214" s="140">
        <f>IF(N214="zákl. přenesená",J214,0)</f>
        <v>0</v>
      </c>
      <c r="BH214" s="140">
        <f>IF(N214="sníž. přenesená",J214,0)</f>
        <v>0</v>
      </c>
      <c r="BI214" s="140">
        <f>IF(N214="nulová",J214,0)</f>
        <v>0</v>
      </c>
      <c r="BJ214" s="18" t="s">
        <v>135</v>
      </c>
      <c r="BK214" s="140">
        <f>ROUND(I214*H214,2)</f>
        <v>0</v>
      </c>
      <c r="BL214" s="18" t="s">
        <v>135</v>
      </c>
      <c r="BM214" s="139" t="s">
        <v>1279</v>
      </c>
    </row>
    <row r="215" spans="1:47" s="2" customFormat="1" ht="29.25">
      <c r="A215" s="30"/>
      <c r="B215" s="298"/>
      <c r="C215" s="263"/>
      <c r="D215" s="273" t="s">
        <v>137</v>
      </c>
      <c r="E215" s="263"/>
      <c r="F215" s="274" t="s">
        <v>1280</v>
      </c>
      <c r="G215" s="263"/>
      <c r="H215" s="263"/>
      <c r="I215" s="30"/>
      <c r="J215" s="263"/>
      <c r="K215" s="263"/>
      <c r="L215" s="31"/>
      <c r="M215" s="141"/>
      <c r="N215" s="142"/>
      <c r="O215" s="51"/>
      <c r="P215" s="51"/>
      <c r="Q215" s="51"/>
      <c r="R215" s="51"/>
      <c r="S215" s="51"/>
      <c r="T215" s="52"/>
      <c r="U215" s="30"/>
      <c r="V215" s="30"/>
      <c r="W215" s="30"/>
      <c r="X215" s="30"/>
      <c r="Y215" s="30"/>
      <c r="Z215" s="30"/>
      <c r="AA215" s="30"/>
      <c r="AB215" s="30"/>
      <c r="AC215" s="30"/>
      <c r="AD215" s="30"/>
      <c r="AE215" s="30"/>
      <c r="AT215" s="18" t="s">
        <v>137</v>
      </c>
      <c r="AU215" s="18" t="s">
        <v>83</v>
      </c>
    </row>
    <row r="216" spans="2:51" s="14" customFormat="1" ht="12">
      <c r="B216" s="300"/>
      <c r="C216" s="278"/>
      <c r="D216" s="273" t="s">
        <v>139</v>
      </c>
      <c r="E216" s="279" t="s">
        <v>3</v>
      </c>
      <c r="F216" s="280" t="s">
        <v>1281</v>
      </c>
      <c r="G216" s="278"/>
      <c r="H216" s="281">
        <v>52.716</v>
      </c>
      <c r="J216" s="278"/>
      <c r="K216" s="278"/>
      <c r="L216" s="148"/>
      <c r="M216" s="150"/>
      <c r="N216" s="151"/>
      <c r="O216" s="151"/>
      <c r="P216" s="151"/>
      <c r="Q216" s="151"/>
      <c r="R216" s="151"/>
      <c r="S216" s="151"/>
      <c r="T216" s="152"/>
      <c r="AT216" s="149" t="s">
        <v>139</v>
      </c>
      <c r="AU216" s="149" t="s">
        <v>83</v>
      </c>
      <c r="AV216" s="14" t="s">
        <v>83</v>
      </c>
      <c r="AW216" s="14" t="s">
        <v>31</v>
      </c>
      <c r="AX216" s="14" t="s">
        <v>70</v>
      </c>
      <c r="AY216" s="149" t="s">
        <v>128</v>
      </c>
    </row>
    <row r="217" spans="2:51" s="14" customFormat="1" ht="12">
      <c r="B217" s="300"/>
      <c r="C217" s="278"/>
      <c r="D217" s="273" t="s">
        <v>139</v>
      </c>
      <c r="E217" s="279" t="s">
        <v>3</v>
      </c>
      <c r="F217" s="280" t="s">
        <v>1282</v>
      </c>
      <c r="G217" s="278"/>
      <c r="H217" s="281">
        <v>29.76</v>
      </c>
      <c r="J217" s="278"/>
      <c r="K217" s="278"/>
      <c r="L217" s="148"/>
      <c r="M217" s="150"/>
      <c r="N217" s="151"/>
      <c r="O217" s="151"/>
      <c r="P217" s="151"/>
      <c r="Q217" s="151"/>
      <c r="R217" s="151"/>
      <c r="S217" s="151"/>
      <c r="T217" s="152"/>
      <c r="AT217" s="149" t="s">
        <v>139</v>
      </c>
      <c r="AU217" s="149" t="s">
        <v>83</v>
      </c>
      <c r="AV217" s="14" t="s">
        <v>83</v>
      </c>
      <c r="AW217" s="14" t="s">
        <v>31</v>
      </c>
      <c r="AX217" s="14" t="s">
        <v>70</v>
      </c>
      <c r="AY217" s="149" t="s">
        <v>128</v>
      </c>
    </row>
    <row r="218" spans="2:51" s="14" customFormat="1" ht="12">
      <c r="B218" s="300"/>
      <c r="C218" s="278"/>
      <c r="D218" s="273" t="s">
        <v>139</v>
      </c>
      <c r="E218" s="279" t="s">
        <v>3</v>
      </c>
      <c r="F218" s="280" t="s">
        <v>1283</v>
      </c>
      <c r="G218" s="278"/>
      <c r="H218" s="281">
        <v>7.8</v>
      </c>
      <c r="J218" s="278"/>
      <c r="K218" s="278"/>
      <c r="L218" s="148"/>
      <c r="M218" s="150"/>
      <c r="N218" s="151"/>
      <c r="O218" s="151"/>
      <c r="P218" s="151"/>
      <c r="Q218" s="151"/>
      <c r="R218" s="151"/>
      <c r="S218" s="151"/>
      <c r="T218" s="152"/>
      <c r="AT218" s="149" t="s">
        <v>139</v>
      </c>
      <c r="AU218" s="149" t="s">
        <v>83</v>
      </c>
      <c r="AV218" s="14" t="s">
        <v>83</v>
      </c>
      <c r="AW218" s="14" t="s">
        <v>31</v>
      </c>
      <c r="AX218" s="14" t="s">
        <v>70</v>
      </c>
      <c r="AY218" s="149" t="s">
        <v>128</v>
      </c>
    </row>
    <row r="219" spans="2:51" s="14" customFormat="1" ht="12">
      <c r="B219" s="300"/>
      <c r="C219" s="278"/>
      <c r="D219" s="273" t="s">
        <v>139</v>
      </c>
      <c r="E219" s="279" t="s">
        <v>3</v>
      </c>
      <c r="F219" s="280" t="s">
        <v>1284</v>
      </c>
      <c r="G219" s="278"/>
      <c r="H219" s="281">
        <v>21</v>
      </c>
      <c r="J219" s="278"/>
      <c r="K219" s="278"/>
      <c r="L219" s="148"/>
      <c r="M219" s="150"/>
      <c r="N219" s="151"/>
      <c r="O219" s="151"/>
      <c r="P219" s="151"/>
      <c r="Q219" s="151"/>
      <c r="R219" s="151"/>
      <c r="S219" s="151"/>
      <c r="T219" s="152"/>
      <c r="AT219" s="149" t="s">
        <v>139</v>
      </c>
      <c r="AU219" s="149" t="s">
        <v>83</v>
      </c>
      <c r="AV219" s="14" t="s">
        <v>83</v>
      </c>
      <c r="AW219" s="14" t="s">
        <v>31</v>
      </c>
      <c r="AX219" s="14" t="s">
        <v>70</v>
      </c>
      <c r="AY219" s="149" t="s">
        <v>128</v>
      </c>
    </row>
    <row r="220" spans="2:51" s="14" customFormat="1" ht="12">
      <c r="B220" s="300"/>
      <c r="C220" s="278"/>
      <c r="D220" s="273" t="s">
        <v>139</v>
      </c>
      <c r="E220" s="279" t="s">
        <v>3</v>
      </c>
      <c r="F220" s="280" t="s">
        <v>1285</v>
      </c>
      <c r="G220" s="278"/>
      <c r="H220" s="281">
        <v>13.008</v>
      </c>
      <c r="J220" s="278"/>
      <c r="K220" s="278"/>
      <c r="L220" s="148"/>
      <c r="M220" s="150"/>
      <c r="N220" s="151"/>
      <c r="O220" s="151"/>
      <c r="P220" s="151"/>
      <c r="Q220" s="151"/>
      <c r="R220" s="151"/>
      <c r="S220" s="151"/>
      <c r="T220" s="152"/>
      <c r="AT220" s="149" t="s">
        <v>139</v>
      </c>
      <c r="AU220" s="149" t="s">
        <v>83</v>
      </c>
      <c r="AV220" s="14" t="s">
        <v>83</v>
      </c>
      <c r="AW220" s="14" t="s">
        <v>31</v>
      </c>
      <c r="AX220" s="14" t="s">
        <v>70</v>
      </c>
      <c r="AY220" s="149" t="s">
        <v>128</v>
      </c>
    </row>
    <row r="221" spans="2:51" s="14" customFormat="1" ht="12">
      <c r="B221" s="300"/>
      <c r="C221" s="278"/>
      <c r="D221" s="273" t="s">
        <v>139</v>
      </c>
      <c r="E221" s="279" t="s">
        <v>3</v>
      </c>
      <c r="F221" s="280" t="s">
        <v>1286</v>
      </c>
      <c r="G221" s="278"/>
      <c r="H221" s="281">
        <v>14.28</v>
      </c>
      <c r="J221" s="278"/>
      <c r="K221" s="278"/>
      <c r="L221" s="148"/>
      <c r="M221" s="150"/>
      <c r="N221" s="151"/>
      <c r="O221" s="151"/>
      <c r="P221" s="151"/>
      <c r="Q221" s="151"/>
      <c r="R221" s="151"/>
      <c r="S221" s="151"/>
      <c r="T221" s="152"/>
      <c r="AT221" s="149" t="s">
        <v>139</v>
      </c>
      <c r="AU221" s="149" t="s">
        <v>83</v>
      </c>
      <c r="AV221" s="14" t="s">
        <v>83</v>
      </c>
      <c r="AW221" s="14" t="s">
        <v>31</v>
      </c>
      <c r="AX221" s="14" t="s">
        <v>70</v>
      </c>
      <c r="AY221" s="149" t="s">
        <v>128</v>
      </c>
    </row>
    <row r="222" spans="2:51" s="15" customFormat="1" ht="12">
      <c r="B222" s="301"/>
      <c r="C222" s="282"/>
      <c r="D222" s="273" t="s">
        <v>139</v>
      </c>
      <c r="E222" s="283" t="s">
        <v>3</v>
      </c>
      <c r="F222" s="284" t="s">
        <v>143</v>
      </c>
      <c r="G222" s="282"/>
      <c r="H222" s="285">
        <v>138.564</v>
      </c>
      <c r="J222" s="282"/>
      <c r="K222" s="282"/>
      <c r="L222" s="153"/>
      <c r="M222" s="155"/>
      <c r="N222" s="156"/>
      <c r="O222" s="156"/>
      <c r="P222" s="156"/>
      <c r="Q222" s="156"/>
      <c r="R222" s="156"/>
      <c r="S222" s="156"/>
      <c r="T222" s="157"/>
      <c r="AT222" s="154" t="s">
        <v>139</v>
      </c>
      <c r="AU222" s="154" t="s">
        <v>83</v>
      </c>
      <c r="AV222" s="15" t="s">
        <v>135</v>
      </c>
      <c r="AW222" s="15" t="s">
        <v>31</v>
      </c>
      <c r="AX222" s="15" t="s">
        <v>77</v>
      </c>
      <c r="AY222" s="154" t="s">
        <v>128</v>
      </c>
    </row>
    <row r="223" spans="1:65" s="2" customFormat="1" ht="21.75" customHeight="1">
      <c r="A223" s="30"/>
      <c r="B223" s="298"/>
      <c r="C223" s="268" t="s">
        <v>639</v>
      </c>
      <c r="D223" s="268" t="s">
        <v>130</v>
      </c>
      <c r="E223" s="269" t="s">
        <v>1287</v>
      </c>
      <c r="F223" s="270" t="s">
        <v>1288</v>
      </c>
      <c r="G223" s="271" t="s">
        <v>177</v>
      </c>
      <c r="H223" s="272">
        <v>138.564</v>
      </c>
      <c r="I223" s="296"/>
      <c r="J223" s="294">
        <f>ROUND(I223*H223,2)</f>
        <v>0</v>
      </c>
      <c r="K223" s="270" t="s">
        <v>1147</v>
      </c>
      <c r="L223" s="31"/>
      <c r="M223" s="135" t="s">
        <v>3</v>
      </c>
      <c r="N223" s="136" t="s">
        <v>44</v>
      </c>
      <c r="O223" s="137">
        <v>0.081</v>
      </c>
      <c r="P223" s="137">
        <f>O223*H223</f>
        <v>11.223684</v>
      </c>
      <c r="Q223" s="137">
        <v>0.0014</v>
      </c>
      <c r="R223" s="137">
        <f>Q223*H223</f>
        <v>0.19398959999999998</v>
      </c>
      <c r="S223" s="137">
        <v>0</v>
      </c>
      <c r="T223" s="138">
        <f>S223*H223</f>
        <v>0</v>
      </c>
      <c r="U223" s="30"/>
      <c r="V223" s="30"/>
      <c r="W223" s="30"/>
      <c r="X223" s="30"/>
      <c r="Y223" s="30"/>
      <c r="Z223" s="30"/>
      <c r="AA223" s="30"/>
      <c r="AB223" s="30"/>
      <c r="AC223" s="30"/>
      <c r="AD223" s="30"/>
      <c r="AE223" s="30"/>
      <c r="AR223" s="139" t="s">
        <v>135</v>
      </c>
      <c r="AT223" s="139" t="s">
        <v>130</v>
      </c>
      <c r="AU223" s="139" t="s">
        <v>83</v>
      </c>
      <c r="AY223" s="18" t="s">
        <v>128</v>
      </c>
      <c r="BE223" s="140">
        <f>IF(N223="základní",J223,0)</f>
        <v>0</v>
      </c>
      <c r="BF223" s="140">
        <f>IF(N223="snížená",J223,0)</f>
        <v>0</v>
      </c>
      <c r="BG223" s="140">
        <f>IF(N223="zákl. přenesená",J223,0)</f>
        <v>0</v>
      </c>
      <c r="BH223" s="140">
        <f>IF(N223="sníž. přenesená",J223,0)</f>
        <v>0</v>
      </c>
      <c r="BI223" s="140">
        <f>IF(N223="nulová",J223,0)</f>
        <v>0</v>
      </c>
      <c r="BJ223" s="18" t="s">
        <v>135</v>
      </c>
      <c r="BK223" s="140">
        <f>ROUND(I223*H223,2)</f>
        <v>0</v>
      </c>
      <c r="BL223" s="18" t="s">
        <v>135</v>
      </c>
      <c r="BM223" s="139" t="s">
        <v>1289</v>
      </c>
    </row>
    <row r="224" spans="1:65" s="2" customFormat="1" ht="16.5" customHeight="1">
      <c r="A224" s="30"/>
      <c r="B224" s="298"/>
      <c r="C224" s="268" t="s">
        <v>645</v>
      </c>
      <c r="D224" s="268" t="s">
        <v>130</v>
      </c>
      <c r="E224" s="269" t="s">
        <v>1290</v>
      </c>
      <c r="F224" s="270" t="s">
        <v>1291</v>
      </c>
      <c r="G224" s="271" t="s">
        <v>177</v>
      </c>
      <c r="H224" s="272">
        <v>138.564</v>
      </c>
      <c r="I224" s="296"/>
      <c r="J224" s="294">
        <f>ROUND(I224*H224,2)</f>
        <v>0</v>
      </c>
      <c r="K224" s="270" t="s">
        <v>1147</v>
      </c>
      <c r="L224" s="31"/>
      <c r="M224" s="135" t="s">
        <v>3</v>
      </c>
      <c r="N224" s="136" t="s">
        <v>44</v>
      </c>
      <c r="O224" s="137">
        <v>0.424</v>
      </c>
      <c r="P224" s="137">
        <f>O224*H224</f>
        <v>58.751135999999995</v>
      </c>
      <c r="Q224" s="137">
        <v>0.02048</v>
      </c>
      <c r="R224" s="137">
        <f>Q224*H224</f>
        <v>2.83779072</v>
      </c>
      <c r="S224" s="137">
        <v>0</v>
      </c>
      <c r="T224" s="138">
        <f>S224*H224</f>
        <v>0</v>
      </c>
      <c r="U224" s="30"/>
      <c r="V224" s="30"/>
      <c r="W224" s="30"/>
      <c r="X224" s="30"/>
      <c r="Y224" s="30"/>
      <c r="Z224" s="30"/>
      <c r="AA224" s="30"/>
      <c r="AB224" s="30"/>
      <c r="AC224" s="30"/>
      <c r="AD224" s="30"/>
      <c r="AE224" s="30"/>
      <c r="AR224" s="139" t="s">
        <v>135</v>
      </c>
      <c r="AT224" s="139" t="s">
        <v>130</v>
      </c>
      <c r="AU224" s="139" t="s">
        <v>83</v>
      </c>
      <c r="AY224" s="18" t="s">
        <v>128</v>
      </c>
      <c r="BE224" s="140">
        <f>IF(N224="základní",J224,0)</f>
        <v>0</v>
      </c>
      <c r="BF224" s="140">
        <f>IF(N224="snížená",J224,0)</f>
        <v>0</v>
      </c>
      <c r="BG224" s="140">
        <f>IF(N224="zákl. přenesená",J224,0)</f>
        <v>0</v>
      </c>
      <c r="BH224" s="140">
        <f>IF(N224="sníž. přenesená",J224,0)</f>
        <v>0</v>
      </c>
      <c r="BI224" s="140">
        <f>IF(N224="nulová",J224,0)</f>
        <v>0</v>
      </c>
      <c r="BJ224" s="18" t="s">
        <v>135</v>
      </c>
      <c r="BK224" s="140">
        <f>ROUND(I224*H224,2)</f>
        <v>0</v>
      </c>
      <c r="BL224" s="18" t="s">
        <v>135</v>
      </c>
      <c r="BM224" s="139" t="s">
        <v>1292</v>
      </c>
    </row>
    <row r="225" spans="1:47" s="2" customFormat="1" ht="97.5">
      <c r="A225" s="30"/>
      <c r="B225" s="298"/>
      <c r="C225" s="263"/>
      <c r="D225" s="273" t="s">
        <v>137</v>
      </c>
      <c r="E225" s="263"/>
      <c r="F225" s="274" t="s">
        <v>179</v>
      </c>
      <c r="G225" s="263"/>
      <c r="H225" s="263"/>
      <c r="I225" s="30"/>
      <c r="J225" s="263"/>
      <c r="K225" s="263"/>
      <c r="L225" s="31"/>
      <c r="M225" s="141"/>
      <c r="N225" s="142"/>
      <c r="O225" s="51"/>
      <c r="P225" s="51"/>
      <c r="Q225" s="51"/>
      <c r="R225" s="51"/>
      <c r="S225" s="51"/>
      <c r="T225" s="52"/>
      <c r="U225" s="30"/>
      <c r="V225" s="30"/>
      <c r="W225" s="30"/>
      <c r="X225" s="30"/>
      <c r="Y225" s="30"/>
      <c r="Z225" s="30"/>
      <c r="AA225" s="30"/>
      <c r="AB225" s="30"/>
      <c r="AC225" s="30"/>
      <c r="AD225" s="30"/>
      <c r="AE225" s="30"/>
      <c r="AT225" s="18" t="s">
        <v>137</v>
      </c>
      <c r="AU225" s="18" t="s">
        <v>83</v>
      </c>
    </row>
    <row r="226" spans="1:65" s="2" customFormat="1" ht="21.75" customHeight="1">
      <c r="A226" s="30"/>
      <c r="B226" s="298"/>
      <c r="C226" s="268" t="s">
        <v>191</v>
      </c>
      <c r="D226" s="268" t="s">
        <v>130</v>
      </c>
      <c r="E226" s="269" t="s">
        <v>1293</v>
      </c>
      <c r="F226" s="270" t="s">
        <v>1294</v>
      </c>
      <c r="G226" s="271" t="s">
        <v>177</v>
      </c>
      <c r="H226" s="272">
        <v>554.256</v>
      </c>
      <c r="I226" s="296"/>
      <c r="J226" s="294">
        <f>ROUND(I226*H226,2)</f>
        <v>0</v>
      </c>
      <c r="K226" s="270" t="s">
        <v>1147</v>
      </c>
      <c r="L226" s="31"/>
      <c r="M226" s="135" t="s">
        <v>3</v>
      </c>
      <c r="N226" s="136" t="s">
        <v>44</v>
      </c>
      <c r="O226" s="137">
        <v>0.09</v>
      </c>
      <c r="P226" s="137">
        <f>O226*H226</f>
        <v>49.883039999999994</v>
      </c>
      <c r="Q226" s="137">
        <v>0.0079</v>
      </c>
      <c r="R226" s="137">
        <f>Q226*H226</f>
        <v>4.3786224</v>
      </c>
      <c r="S226" s="137">
        <v>0</v>
      </c>
      <c r="T226" s="138">
        <f>S226*H226</f>
        <v>0</v>
      </c>
      <c r="U226" s="30"/>
      <c r="V226" s="30"/>
      <c r="W226" s="30"/>
      <c r="X226" s="30"/>
      <c r="Y226" s="30"/>
      <c r="Z226" s="30"/>
      <c r="AA226" s="30"/>
      <c r="AB226" s="30"/>
      <c r="AC226" s="30"/>
      <c r="AD226" s="30"/>
      <c r="AE226" s="30"/>
      <c r="AR226" s="139" t="s">
        <v>135</v>
      </c>
      <c r="AT226" s="139" t="s">
        <v>130</v>
      </c>
      <c r="AU226" s="139" t="s">
        <v>83</v>
      </c>
      <c r="AY226" s="18" t="s">
        <v>128</v>
      </c>
      <c r="BE226" s="140">
        <f>IF(N226="základní",J226,0)</f>
        <v>0</v>
      </c>
      <c r="BF226" s="140">
        <f>IF(N226="snížená",J226,0)</f>
        <v>0</v>
      </c>
      <c r="BG226" s="140">
        <f>IF(N226="zákl. přenesená",J226,0)</f>
        <v>0</v>
      </c>
      <c r="BH226" s="140">
        <f>IF(N226="sníž. přenesená",J226,0)</f>
        <v>0</v>
      </c>
      <c r="BI226" s="140">
        <f>IF(N226="nulová",J226,0)</f>
        <v>0</v>
      </c>
      <c r="BJ226" s="18" t="s">
        <v>135</v>
      </c>
      <c r="BK226" s="140">
        <f>ROUND(I226*H226,2)</f>
        <v>0</v>
      </c>
      <c r="BL226" s="18" t="s">
        <v>135</v>
      </c>
      <c r="BM226" s="139" t="s">
        <v>1295</v>
      </c>
    </row>
    <row r="227" spans="1:47" s="2" customFormat="1" ht="97.5">
      <c r="A227" s="30"/>
      <c r="B227" s="298"/>
      <c r="C227" s="263"/>
      <c r="D227" s="273" t="s">
        <v>137</v>
      </c>
      <c r="E227" s="263"/>
      <c r="F227" s="274" t="s">
        <v>179</v>
      </c>
      <c r="G227" s="263"/>
      <c r="H227" s="263"/>
      <c r="I227" s="30"/>
      <c r="J227" s="263"/>
      <c r="K227" s="263"/>
      <c r="L227" s="31"/>
      <c r="M227" s="141"/>
      <c r="N227" s="142"/>
      <c r="O227" s="51"/>
      <c r="P227" s="51"/>
      <c r="Q227" s="51"/>
      <c r="R227" s="51"/>
      <c r="S227" s="51"/>
      <c r="T227" s="52"/>
      <c r="U227" s="30"/>
      <c r="V227" s="30"/>
      <c r="W227" s="30"/>
      <c r="X227" s="30"/>
      <c r="Y227" s="30"/>
      <c r="Z227" s="30"/>
      <c r="AA227" s="30"/>
      <c r="AB227" s="30"/>
      <c r="AC227" s="30"/>
      <c r="AD227" s="30"/>
      <c r="AE227" s="30"/>
      <c r="AT227" s="18" t="s">
        <v>137</v>
      </c>
      <c r="AU227" s="18" t="s">
        <v>83</v>
      </c>
    </row>
    <row r="228" spans="2:51" s="14" customFormat="1" ht="12">
      <c r="B228" s="300"/>
      <c r="C228" s="278"/>
      <c r="D228" s="273" t="s">
        <v>139</v>
      </c>
      <c r="E228" s="278"/>
      <c r="F228" s="280" t="s">
        <v>1296</v>
      </c>
      <c r="G228" s="278"/>
      <c r="H228" s="281">
        <v>554.256</v>
      </c>
      <c r="J228" s="278"/>
      <c r="K228" s="278"/>
      <c r="L228" s="148"/>
      <c r="M228" s="150"/>
      <c r="N228" s="151"/>
      <c r="O228" s="151"/>
      <c r="P228" s="151"/>
      <c r="Q228" s="151"/>
      <c r="R228" s="151"/>
      <c r="S228" s="151"/>
      <c r="T228" s="152"/>
      <c r="AT228" s="149" t="s">
        <v>139</v>
      </c>
      <c r="AU228" s="149" t="s">
        <v>83</v>
      </c>
      <c r="AV228" s="14" t="s">
        <v>83</v>
      </c>
      <c r="AW228" s="14" t="s">
        <v>4</v>
      </c>
      <c r="AX228" s="14" t="s">
        <v>77</v>
      </c>
      <c r="AY228" s="149" t="s">
        <v>128</v>
      </c>
    </row>
    <row r="229" spans="1:65" s="2" customFormat="1" ht="16.5" customHeight="1">
      <c r="A229" s="30"/>
      <c r="B229" s="298"/>
      <c r="C229" s="268" t="s">
        <v>658</v>
      </c>
      <c r="D229" s="268" t="s">
        <v>130</v>
      </c>
      <c r="E229" s="269" t="s">
        <v>640</v>
      </c>
      <c r="F229" s="270" t="s">
        <v>641</v>
      </c>
      <c r="G229" s="271" t="s">
        <v>177</v>
      </c>
      <c r="H229" s="272">
        <v>138.564</v>
      </c>
      <c r="I229" s="296"/>
      <c r="J229" s="294">
        <f>ROUND(I229*H229,2)</f>
        <v>0</v>
      </c>
      <c r="K229" s="270" t="s">
        <v>1147</v>
      </c>
      <c r="L229" s="31"/>
      <c r="M229" s="135" t="s">
        <v>3</v>
      </c>
      <c r="N229" s="136" t="s">
        <v>44</v>
      </c>
      <c r="O229" s="137">
        <v>0.14</v>
      </c>
      <c r="P229" s="137">
        <f>O229*H229</f>
        <v>19.398960000000002</v>
      </c>
      <c r="Q229" s="137">
        <v>0</v>
      </c>
      <c r="R229" s="137">
        <f>Q229*H229</f>
        <v>0</v>
      </c>
      <c r="S229" s="137">
        <v>0</v>
      </c>
      <c r="T229" s="138">
        <f>S229*H229</f>
        <v>0</v>
      </c>
      <c r="U229" s="30"/>
      <c r="V229" s="30"/>
      <c r="W229" s="30"/>
      <c r="X229" s="30"/>
      <c r="Y229" s="30"/>
      <c r="Z229" s="30"/>
      <c r="AA229" s="30"/>
      <c r="AB229" s="30"/>
      <c r="AC229" s="30"/>
      <c r="AD229" s="30"/>
      <c r="AE229" s="30"/>
      <c r="AR229" s="139" t="s">
        <v>135</v>
      </c>
      <c r="AT229" s="139" t="s">
        <v>130</v>
      </c>
      <c r="AU229" s="139" t="s">
        <v>83</v>
      </c>
      <c r="AY229" s="18" t="s">
        <v>128</v>
      </c>
      <c r="BE229" s="140">
        <f>IF(N229="základní",J229,0)</f>
        <v>0</v>
      </c>
      <c r="BF229" s="140">
        <f>IF(N229="snížená",J229,0)</f>
        <v>0</v>
      </c>
      <c r="BG229" s="140">
        <f>IF(N229="zákl. přenesená",J229,0)</f>
        <v>0</v>
      </c>
      <c r="BH229" s="140">
        <f>IF(N229="sníž. přenesená",J229,0)</f>
        <v>0</v>
      </c>
      <c r="BI229" s="140">
        <f>IF(N229="nulová",J229,0)</f>
        <v>0</v>
      </c>
      <c r="BJ229" s="18" t="s">
        <v>135</v>
      </c>
      <c r="BK229" s="140">
        <f>ROUND(I229*H229,2)</f>
        <v>0</v>
      </c>
      <c r="BL229" s="18" t="s">
        <v>135</v>
      </c>
      <c r="BM229" s="139" t="s">
        <v>1297</v>
      </c>
    </row>
    <row r="230" spans="1:65" s="2" customFormat="1" ht="21.75" customHeight="1">
      <c r="A230" s="30"/>
      <c r="B230" s="298"/>
      <c r="C230" s="268" t="s">
        <v>664</v>
      </c>
      <c r="D230" s="268" t="s">
        <v>130</v>
      </c>
      <c r="E230" s="269" t="s">
        <v>1298</v>
      </c>
      <c r="F230" s="270" t="s">
        <v>1299</v>
      </c>
      <c r="G230" s="271" t="s">
        <v>177</v>
      </c>
      <c r="H230" s="272">
        <v>138.564</v>
      </c>
      <c r="I230" s="296"/>
      <c r="J230" s="294">
        <f>ROUND(I230*H230,2)</f>
        <v>0</v>
      </c>
      <c r="K230" s="270" t="s">
        <v>1147</v>
      </c>
      <c r="L230" s="31"/>
      <c r="M230" s="135" t="s">
        <v>3</v>
      </c>
      <c r="N230" s="136" t="s">
        <v>44</v>
      </c>
      <c r="O230" s="137">
        <v>0.247</v>
      </c>
      <c r="P230" s="137">
        <f>O230*H230</f>
        <v>34.225308</v>
      </c>
      <c r="Q230" s="137">
        <v>0</v>
      </c>
      <c r="R230" s="137">
        <f>Q230*H230</f>
        <v>0</v>
      </c>
      <c r="S230" s="137">
        <v>0</v>
      </c>
      <c r="T230" s="138">
        <f>S230*H230</f>
        <v>0</v>
      </c>
      <c r="U230" s="30"/>
      <c r="V230" s="30"/>
      <c r="W230" s="30"/>
      <c r="X230" s="30"/>
      <c r="Y230" s="30"/>
      <c r="Z230" s="30"/>
      <c r="AA230" s="30"/>
      <c r="AB230" s="30"/>
      <c r="AC230" s="30"/>
      <c r="AD230" s="30"/>
      <c r="AE230" s="30"/>
      <c r="AR230" s="139" t="s">
        <v>135</v>
      </c>
      <c r="AT230" s="139" t="s">
        <v>130</v>
      </c>
      <c r="AU230" s="139" t="s">
        <v>83</v>
      </c>
      <c r="AY230" s="18" t="s">
        <v>128</v>
      </c>
      <c r="BE230" s="140">
        <f>IF(N230="základní",J230,0)</f>
        <v>0</v>
      </c>
      <c r="BF230" s="140">
        <f>IF(N230="snížená",J230,0)</f>
        <v>0</v>
      </c>
      <c r="BG230" s="140">
        <f>IF(N230="zákl. přenesená",J230,0)</f>
        <v>0</v>
      </c>
      <c r="BH230" s="140">
        <f>IF(N230="sníž. přenesená",J230,0)</f>
        <v>0</v>
      </c>
      <c r="BI230" s="140">
        <f>IF(N230="nulová",J230,0)</f>
        <v>0</v>
      </c>
      <c r="BJ230" s="18" t="s">
        <v>135</v>
      </c>
      <c r="BK230" s="140">
        <f>ROUND(I230*H230,2)</f>
        <v>0</v>
      </c>
      <c r="BL230" s="18" t="s">
        <v>135</v>
      </c>
      <c r="BM230" s="139" t="s">
        <v>1300</v>
      </c>
    </row>
    <row r="231" spans="1:47" s="2" customFormat="1" ht="39">
      <c r="A231" s="30"/>
      <c r="B231" s="298"/>
      <c r="C231" s="263"/>
      <c r="D231" s="273" t="s">
        <v>137</v>
      </c>
      <c r="E231" s="263"/>
      <c r="F231" s="274" t="s">
        <v>1301</v>
      </c>
      <c r="G231" s="263"/>
      <c r="H231" s="263"/>
      <c r="I231" s="30"/>
      <c r="J231" s="263"/>
      <c r="K231" s="263"/>
      <c r="L231" s="31"/>
      <c r="M231" s="141"/>
      <c r="N231" s="142"/>
      <c r="O231" s="51"/>
      <c r="P231" s="51"/>
      <c r="Q231" s="51"/>
      <c r="R231" s="51"/>
      <c r="S231" s="51"/>
      <c r="T231" s="52"/>
      <c r="U231" s="30"/>
      <c r="V231" s="30"/>
      <c r="W231" s="30"/>
      <c r="X231" s="30"/>
      <c r="Y231" s="30"/>
      <c r="Z231" s="30"/>
      <c r="AA231" s="30"/>
      <c r="AB231" s="30"/>
      <c r="AC231" s="30"/>
      <c r="AD231" s="30"/>
      <c r="AE231" s="30"/>
      <c r="AT231" s="18" t="s">
        <v>137</v>
      </c>
      <c r="AU231" s="18" t="s">
        <v>83</v>
      </c>
    </row>
    <row r="232" spans="1:65" s="2" customFormat="1" ht="16.5" customHeight="1">
      <c r="A232" s="30"/>
      <c r="B232" s="298"/>
      <c r="C232" s="268" t="s">
        <v>669</v>
      </c>
      <c r="D232" s="268" t="s">
        <v>130</v>
      </c>
      <c r="E232" s="269" t="s">
        <v>1302</v>
      </c>
      <c r="F232" s="270" t="s">
        <v>1303</v>
      </c>
      <c r="G232" s="271" t="s">
        <v>177</v>
      </c>
      <c r="H232" s="272">
        <v>11.547</v>
      </c>
      <c r="I232" s="296"/>
      <c r="J232" s="294">
        <f>ROUND(I232*H232,2)</f>
        <v>0</v>
      </c>
      <c r="K232" s="270" t="s">
        <v>1147</v>
      </c>
      <c r="L232" s="31"/>
      <c r="M232" s="135" t="s">
        <v>3</v>
      </c>
      <c r="N232" s="136" t="s">
        <v>44</v>
      </c>
      <c r="O232" s="137">
        <v>0.63</v>
      </c>
      <c r="P232" s="137">
        <f>O232*H232</f>
        <v>7.27461</v>
      </c>
      <c r="Q232" s="137">
        <v>0.105</v>
      </c>
      <c r="R232" s="137">
        <f>Q232*H232</f>
        <v>1.212435</v>
      </c>
      <c r="S232" s="137">
        <v>0</v>
      </c>
      <c r="T232" s="138">
        <f>S232*H232</f>
        <v>0</v>
      </c>
      <c r="U232" s="30"/>
      <c r="V232" s="30"/>
      <c r="W232" s="30"/>
      <c r="X232" s="30"/>
      <c r="Y232" s="30"/>
      <c r="Z232" s="30"/>
      <c r="AA232" s="30"/>
      <c r="AB232" s="30"/>
      <c r="AC232" s="30"/>
      <c r="AD232" s="30"/>
      <c r="AE232" s="30"/>
      <c r="AR232" s="139" t="s">
        <v>135</v>
      </c>
      <c r="AT232" s="139" t="s">
        <v>130</v>
      </c>
      <c r="AU232" s="139" t="s">
        <v>83</v>
      </c>
      <c r="AY232" s="18" t="s">
        <v>128</v>
      </c>
      <c r="BE232" s="140">
        <f>IF(N232="základní",J232,0)</f>
        <v>0</v>
      </c>
      <c r="BF232" s="140">
        <f>IF(N232="snížená",J232,0)</f>
        <v>0</v>
      </c>
      <c r="BG232" s="140">
        <f>IF(N232="zákl. přenesená",J232,0)</f>
        <v>0</v>
      </c>
      <c r="BH232" s="140">
        <f>IF(N232="sníž. přenesená",J232,0)</f>
        <v>0</v>
      </c>
      <c r="BI232" s="140">
        <f>IF(N232="nulová",J232,0)</f>
        <v>0</v>
      </c>
      <c r="BJ232" s="18" t="s">
        <v>135</v>
      </c>
      <c r="BK232" s="140">
        <f>ROUND(I232*H232,2)</f>
        <v>0</v>
      </c>
      <c r="BL232" s="18" t="s">
        <v>135</v>
      </c>
      <c r="BM232" s="139" t="s">
        <v>1304</v>
      </c>
    </row>
    <row r="233" spans="1:47" s="2" customFormat="1" ht="97.5">
      <c r="A233" s="30"/>
      <c r="B233" s="298"/>
      <c r="C233" s="263"/>
      <c r="D233" s="273" t="s">
        <v>137</v>
      </c>
      <c r="E233" s="263"/>
      <c r="F233" s="274" t="s">
        <v>1305</v>
      </c>
      <c r="G233" s="263"/>
      <c r="H233" s="263"/>
      <c r="I233" s="30"/>
      <c r="J233" s="263"/>
      <c r="K233" s="263"/>
      <c r="L233" s="31"/>
      <c r="M233" s="141"/>
      <c r="N233" s="142"/>
      <c r="O233" s="51"/>
      <c r="P233" s="51"/>
      <c r="Q233" s="51"/>
      <c r="R233" s="51"/>
      <c r="S233" s="51"/>
      <c r="T233" s="52"/>
      <c r="U233" s="30"/>
      <c r="V233" s="30"/>
      <c r="W233" s="30"/>
      <c r="X233" s="30"/>
      <c r="Y233" s="30"/>
      <c r="Z233" s="30"/>
      <c r="AA233" s="30"/>
      <c r="AB233" s="30"/>
      <c r="AC233" s="30"/>
      <c r="AD233" s="30"/>
      <c r="AE233" s="30"/>
      <c r="AT233" s="18" t="s">
        <v>137</v>
      </c>
      <c r="AU233" s="18" t="s">
        <v>83</v>
      </c>
    </row>
    <row r="234" spans="2:51" s="13" customFormat="1" ht="12">
      <c r="B234" s="302"/>
      <c r="C234" s="275"/>
      <c r="D234" s="273" t="s">
        <v>139</v>
      </c>
      <c r="E234" s="276" t="s">
        <v>3</v>
      </c>
      <c r="F234" s="277" t="s">
        <v>1306</v>
      </c>
      <c r="G234" s="275"/>
      <c r="H234" s="276" t="s">
        <v>3</v>
      </c>
      <c r="J234" s="275"/>
      <c r="K234" s="275"/>
      <c r="L234" s="143"/>
      <c r="M234" s="145"/>
      <c r="N234" s="146"/>
      <c r="O234" s="146"/>
      <c r="P234" s="146"/>
      <c r="Q234" s="146"/>
      <c r="R234" s="146"/>
      <c r="S234" s="146"/>
      <c r="T234" s="147"/>
      <c r="AT234" s="144" t="s">
        <v>139</v>
      </c>
      <c r="AU234" s="144" t="s">
        <v>83</v>
      </c>
      <c r="AV234" s="13" t="s">
        <v>77</v>
      </c>
      <c r="AW234" s="13" t="s">
        <v>31</v>
      </c>
      <c r="AX234" s="13" t="s">
        <v>70</v>
      </c>
      <c r="AY234" s="144" t="s">
        <v>128</v>
      </c>
    </row>
    <row r="235" spans="2:51" s="14" customFormat="1" ht="12">
      <c r="B235" s="300"/>
      <c r="C235" s="278"/>
      <c r="D235" s="273" t="s">
        <v>139</v>
      </c>
      <c r="E235" s="279" t="s">
        <v>3</v>
      </c>
      <c r="F235" s="280" t="s">
        <v>1307</v>
      </c>
      <c r="G235" s="278"/>
      <c r="H235" s="281">
        <v>4.393</v>
      </c>
      <c r="J235" s="278"/>
      <c r="K235" s="278"/>
      <c r="L235" s="148"/>
      <c r="M235" s="150"/>
      <c r="N235" s="151"/>
      <c r="O235" s="151"/>
      <c r="P235" s="151"/>
      <c r="Q235" s="151"/>
      <c r="R235" s="151"/>
      <c r="S235" s="151"/>
      <c r="T235" s="152"/>
      <c r="AT235" s="149" t="s">
        <v>139</v>
      </c>
      <c r="AU235" s="149" t="s">
        <v>83</v>
      </c>
      <c r="AV235" s="14" t="s">
        <v>83</v>
      </c>
      <c r="AW235" s="14" t="s">
        <v>31</v>
      </c>
      <c r="AX235" s="14" t="s">
        <v>70</v>
      </c>
      <c r="AY235" s="149" t="s">
        <v>128</v>
      </c>
    </row>
    <row r="236" spans="2:51" s="14" customFormat="1" ht="12">
      <c r="B236" s="300"/>
      <c r="C236" s="278"/>
      <c r="D236" s="273" t="s">
        <v>139</v>
      </c>
      <c r="E236" s="279" t="s">
        <v>3</v>
      </c>
      <c r="F236" s="280" t="s">
        <v>1308</v>
      </c>
      <c r="G236" s="278"/>
      <c r="H236" s="281">
        <v>2.48</v>
      </c>
      <c r="J236" s="278"/>
      <c r="K236" s="278"/>
      <c r="L236" s="148"/>
      <c r="M236" s="150"/>
      <c r="N236" s="151"/>
      <c r="O236" s="151"/>
      <c r="P236" s="151"/>
      <c r="Q236" s="151"/>
      <c r="R236" s="151"/>
      <c r="S236" s="151"/>
      <c r="T236" s="152"/>
      <c r="AT236" s="149" t="s">
        <v>139</v>
      </c>
      <c r="AU236" s="149" t="s">
        <v>83</v>
      </c>
      <c r="AV236" s="14" t="s">
        <v>83</v>
      </c>
      <c r="AW236" s="14" t="s">
        <v>31</v>
      </c>
      <c r="AX236" s="14" t="s">
        <v>70</v>
      </c>
      <c r="AY236" s="149" t="s">
        <v>128</v>
      </c>
    </row>
    <row r="237" spans="2:51" s="14" customFormat="1" ht="12">
      <c r="B237" s="300"/>
      <c r="C237" s="278"/>
      <c r="D237" s="273" t="s">
        <v>139</v>
      </c>
      <c r="E237" s="279" t="s">
        <v>3</v>
      </c>
      <c r="F237" s="280" t="s">
        <v>1309</v>
      </c>
      <c r="G237" s="278"/>
      <c r="H237" s="281">
        <v>0.65</v>
      </c>
      <c r="J237" s="278"/>
      <c r="K237" s="278"/>
      <c r="L237" s="148"/>
      <c r="M237" s="150"/>
      <c r="N237" s="151"/>
      <c r="O237" s="151"/>
      <c r="P237" s="151"/>
      <c r="Q237" s="151"/>
      <c r="R237" s="151"/>
      <c r="S237" s="151"/>
      <c r="T237" s="152"/>
      <c r="AT237" s="149" t="s">
        <v>139</v>
      </c>
      <c r="AU237" s="149" t="s">
        <v>83</v>
      </c>
      <c r="AV237" s="14" t="s">
        <v>83</v>
      </c>
      <c r="AW237" s="14" t="s">
        <v>31</v>
      </c>
      <c r="AX237" s="14" t="s">
        <v>70</v>
      </c>
      <c r="AY237" s="149" t="s">
        <v>128</v>
      </c>
    </row>
    <row r="238" spans="2:51" s="14" customFormat="1" ht="12">
      <c r="B238" s="300"/>
      <c r="C238" s="278"/>
      <c r="D238" s="273" t="s">
        <v>139</v>
      </c>
      <c r="E238" s="279" t="s">
        <v>3</v>
      </c>
      <c r="F238" s="280" t="s">
        <v>1310</v>
      </c>
      <c r="G238" s="278"/>
      <c r="H238" s="281">
        <v>1.75</v>
      </c>
      <c r="J238" s="278"/>
      <c r="K238" s="278"/>
      <c r="L238" s="148"/>
      <c r="M238" s="150"/>
      <c r="N238" s="151"/>
      <c r="O238" s="151"/>
      <c r="P238" s="151"/>
      <c r="Q238" s="151"/>
      <c r="R238" s="151"/>
      <c r="S238" s="151"/>
      <c r="T238" s="152"/>
      <c r="AT238" s="149" t="s">
        <v>139</v>
      </c>
      <c r="AU238" s="149" t="s">
        <v>83</v>
      </c>
      <c r="AV238" s="14" t="s">
        <v>83</v>
      </c>
      <c r="AW238" s="14" t="s">
        <v>31</v>
      </c>
      <c r="AX238" s="14" t="s">
        <v>70</v>
      </c>
      <c r="AY238" s="149" t="s">
        <v>128</v>
      </c>
    </row>
    <row r="239" spans="2:51" s="14" customFormat="1" ht="12">
      <c r="B239" s="300"/>
      <c r="C239" s="278"/>
      <c r="D239" s="273" t="s">
        <v>139</v>
      </c>
      <c r="E239" s="279" t="s">
        <v>3</v>
      </c>
      <c r="F239" s="280" t="s">
        <v>1311</v>
      </c>
      <c r="G239" s="278"/>
      <c r="H239" s="281">
        <v>1.084</v>
      </c>
      <c r="J239" s="278"/>
      <c r="K239" s="278"/>
      <c r="L239" s="148"/>
      <c r="M239" s="150"/>
      <c r="N239" s="151"/>
      <c r="O239" s="151"/>
      <c r="P239" s="151"/>
      <c r="Q239" s="151"/>
      <c r="R239" s="151"/>
      <c r="S239" s="151"/>
      <c r="T239" s="152"/>
      <c r="AT239" s="149" t="s">
        <v>139</v>
      </c>
      <c r="AU239" s="149" t="s">
        <v>83</v>
      </c>
      <c r="AV239" s="14" t="s">
        <v>83</v>
      </c>
      <c r="AW239" s="14" t="s">
        <v>31</v>
      </c>
      <c r="AX239" s="14" t="s">
        <v>70</v>
      </c>
      <c r="AY239" s="149" t="s">
        <v>128</v>
      </c>
    </row>
    <row r="240" spans="2:51" s="14" customFormat="1" ht="12">
      <c r="B240" s="300"/>
      <c r="C240" s="278"/>
      <c r="D240" s="273" t="s">
        <v>139</v>
      </c>
      <c r="E240" s="279" t="s">
        <v>3</v>
      </c>
      <c r="F240" s="280" t="s">
        <v>1312</v>
      </c>
      <c r="G240" s="278"/>
      <c r="H240" s="281">
        <v>1.19</v>
      </c>
      <c r="J240" s="278"/>
      <c r="K240" s="278"/>
      <c r="L240" s="148"/>
      <c r="M240" s="150"/>
      <c r="N240" s="151"/>
      <c r="O240" s="151"/>
      <c r="P240" s="151"/>
      <c r="Q240" s="151"/>
      <c r="R240" s="151"/>
      <c r="S240" s="151"/>
      <c r="T240" s="152"/>
      <c r="AT240" s="149" t="s">
        <v>139</v>
      </c>
      <c r="AU240" s="149" t="s">
        <v>83</v>
      </c>
      <c r="AV240" s="14" t="s">
        <v>83</v>
      </c>
      <c r="AW240" s="14" t="s">
        <v>31</v>
      </c>
      <c r="AX240" s="14" t="s">
        <v>70</v>
      </c>
      <c r="AY240" s="149" t="s">
        <v>128</v>
      </c>
    </row>
    <row r="241" spans="2:51" s="15" customFormat="1" ht="12">
      <c r="B241" s="301"/>
      <c r="C241" s="282"/>
      <c r="D241" s="273" t="s">
        <v>139</v>
      </c>
      <c r="E241" s="283" t="s">
        <v>3</v>
      </c>
      <c r="F241" s="284" t="s">
        <v>143</v>
      </c>
      <c r="G241" s="282"/>
      <c r="H241" s="285">
        <v>11.547</v>
      </c>
      <c r="J241" s="282"/>
      <c r="K241" s="282"/>
      <c r="L241" s="153"/>
      <c r="M241" s="155"/>
      <c r="N241" s="156"/>
      <c r="O241" s="156"/>
      <c r="P241" s="156"/>
      <c r="Q241" s="156"/>
      <c r="R241" s="156"/>
      <c r="S241" s="156"/>
      <c r="T241" s="157"/>
      <c r="AT241" s="154" t="s">
        <v>139</v>
      </c>
      <c r="AU241" s="154" t="s">
        <v>83</v>
      </c>
      <c r="AV241" s="15" t="s">
        <v>135</v>
      </c>
      <c r="AW241" s="15" t="s">
        <v>31</v>
      </c>
      <c r="AX241" s="15" t="s">
        <v>77</v>
      </c>
      <c r="AY241" s="154" t="s">
        <v>128</v>
      </c>
    </row>
    <row r="242" spans="1:65" s="2" customFormat="1" ht="16.5" customHeight="1">
      <c r="A242" s="30"/>
      <c r="B242" s="298"/>
      <c r="C242" s="268" t="s">
        <v>674</v>
      </c>
      <c r="D242" s="268" t="s">
        <v>130</v>
      </c>
      <c r="E242" s="269" t="s">
        <v>1313</v>
      </c>
      <c r="F242" s="270" t="s">
        <v>1314</v>
      </c>
      <c r="G242" s="271" t="s">
        <v>177</v>
      </c>
      <c r="H242" s="272">
        <v>27.385</v>
      </c>
      <c r="I242" s="296"/>
      <c r="J242" s="294">
        <f>ROUND(I242*H242,2)</f>
        <v>0</v>
      </c>
      <c r="K242" s="270" t="s">
        <v>1147</v>
      </c>
      <c r="L242" s="31"/>
      <c r="M242" s="135" t="s">
        <v>3</v>
      </c>
      <c r="N242" s="136" t="s">
        <v>44</v>
      </c>
      <c r="O242" s="137">
        <v>0.421</v>
      </c>
      <c r="P242" s="137">
        <f>O242*H242</f>
        <v>11.529085</v>
      </c>
      <c r="Q242" s="137">
        <v>0.5511</v>
      </c>
      <c r="R242" s="137">
        <f>Q242*H242</f>
        <v>15.091873500000002</v>
      </c>
      <c r="S242" s="137">
        <v>0</v>
      </c>
      <c r="T242" s="138">
        <f>S242*H242</f>
        <v>0</v>
      </c>
      <c r="U242" s="30"/>
      <c r="V242" s="30"/>
      <c r="W242" s="30"/>
      <c r="X242" s="30"/>
      <c r="Y242" s="30"/>
      <c r="Z242" s="30"/>
      <c r="AA242" s="30"/>
      <c r="AB242" s="30"/>
      <c r="AC242" s="30"/>
      <c r="AD242" s="30"/>
      <c r="AE242" s="30"/>
      <c r="AR242" s="139" t="s">
        <v>135</v>
      </c>
      <c r="AT242" s="139" t="s">
        <v>130</v>
      </c>
      <c r="AU242" s="139" t="s">
        <v>83</v>
      </c>
      <c r="AY242" s="18" t="s">
        <v>128</v>
      </c>
      <c r="BE242" s="140">
        <f>IF(N242="základní",J242,0)</f>
        <v>0</v>
      </c>
      <c r="BF242" s="140">
        <f>IF(N242="snížená",J242,0)</f>
        <v>0</v>
      </c>
      <c r="BG242" s="140">
        <f>IF(N242="zákl. přenesená",J242,0)</f>
        <v>0</v>
      </c>
      <c r="BH242" s="140">
        <f>IF(N242="sníž. přenesená",J242,0)</f>
        <v>0</v>
      </c>
      <c r="BI242" s="140">
        <f>IF(N242="nulová",J242,0)</f>
        <v>0</v>
      </c>
      <c r="BJ242" s="18" t="s">
        <v>135</v>
      </c>
      <c r="BK242" s="140">
        <f>ROUND(I242*H242,2)</f>
        <v>0</v>
      </c>
      <c r="BL242" s="18" t="s">
        <v>135</v>
      </c>
      <c r="BM242" s="139" t="s">
        <v>1315</v>
      </c>
    </row>
    <row r="243" spans="2:51" s="14" customFormat="1" ht="12">
      <c r="B243" s="300"/>
      <c r="C243" s="278"/>
      <c r="D243" s="273" t="s">
        <v>139</v>
      </c>
      <c r="E243" s="279" t="s">
        <v>3</v>
      </c>
      <c r="F243" s="280" t="s">
        <v>1228</v>
      </c>
      <c r="G243" s="278"/>
      <c r="H243" s="281">
        <v>21.965</v>
      </c>
      <c r="J243" s="278"/>
      <c r="K243" s="278"/>
      <c r="L243" s="148"/>
      <c r="M243" s="150"/>
      <c r="N243" s="151"/>
      <c r="O243" s="151"/>
      <c r="P243" s="151"/>
      <c r="Q243" s="151"/>
      <c r="R243" s="151"/>
      <c r="S243" s="151"/>
      <c r="T243" s="152"/>
      <c r="AT243" s="149" t="s">
        <v>139</v>
      </c>
      <c r="AU243" s="149" t="s">
        <v>83</v>
      </c>
      <c r="AV243" s="14" t="s">
        <v>83</v>
      </c>
      <c r="AW243" s="14" t="s">
        <v>31</v>
      </c>
      <c r="AX243" s="14" t="s">
        <v>70</v>
      </c>
      <c r="AY243" s="149" t="s">
        <v>128</v>
      </c>
    </row>
    <row r="244" spans="2:51" s="14" customFormat="1" ht="12">
      <c r="B244" s="300"/>
      <c r="C244" s="278"/>
      <c r="D244" s="273" t="s">
        <v>139</v>
      </c>
      <c r="E244" s="279" t="s">
        <v>3</v>
      </c>
      <c r="F244" s="280" t="s">
        <v>1229</v>
      </c>
      <c r="G244" s="278"/>
      <c r="H244" s="281">
        <v>5.42</v>
      </c>
      <c r="J244" s="278"/>
      <c r="K244" s="278"/>
      <c r="L244" s="148"/>
      <c r="M244" s="150"/>
      <c r="N244" s="151"/>
      <c r="O244" s="151"/>
      <c r="P244" s="151"/>
      <c r="Q244" s="151"/>
      <c r="R244" s="151"/>
      <c r="S244" s="151"/>
      <c r="T244" s="152"/>
      <c r="AT244" s="149" t="s">
        <v>139</v>
      </c>
      <c r="AU244" s="149" t="s">
        <v>83</v>
      </c>
      <c r="AV244" s="14" t="s">
        <v>83</v>
      </c>
      <c r="AW244" s="14" t="s">
        <v>31</v>
      </c>
      <c r="AX244" s="14" t="s">
        <v>70</v>
      </c>
      <c r="AY244" s="149" t="s">
        <v>128</v>
      </c>
    </row>
    <row r="245" spans="2:51" s="15" customFormat="1" ht="12">
      <c r="B245" s="301"/>
      <c r="C245" s="282"/>
      <c r="D245" s="273" t="s">
        <v>139</v>
      </c>
      <c r="E245" s="283" t="s">
        <v>3</v>
      </c>
      <c r="F245" s="284" t="s">
        <v>143</v>
      </c>
      <c r="G245" s="282"/>
      <c r="H245" s="285">
        <v>27.385</v>
      </c>
      <c r="J245" s="282"/>
      <c r="K245" s="282"/>
      <c r="L245" s="153"/>
      <c r="M245" s="155"/>
      <c r="N245" s="156"/>
      <c r="O245" s="156"/>
      <c r="P245" s="156"/>
      <c r="Q245" s="156"/>
      <c r="R245" s="156"/>
      <c r="S245" s="156"/>
      <c r="T245" s="157"/>
      <c r="AT245" s="154" t="s">
        <v>139</v>
      </c>
      <c r="AU245" s="154" t="s">
        <v>83</v>
      </c>
      <c r="AV245" s="15" t="s">
        <v>135</v>
      </c>
      <c r="AW245" s="15" t="s">
        <v>31</v>
      </c>
      <c r="AX245" s="15" t="s">
        <v>77</v>
      </c>
      <c r="AY245" s="154" t="s">
        <v>128</v>
      </c>
    </row>
    <row r="246" spans="1:65" s="2" customFormat="1" ht="21.75" customHeight="1">
      <c r="A246" s="30"/>
      <c r="B246" s="298"/>
      <c r="C246" s="268" t="s">
        <v>679</v>
      </c>
      <c r="D246" s="268" t="s">
        <v>130</v>
      </c>
      <c r="E246" s="269" t="s">
        <v>1316</v>
      </c>
      <c r="F246" s="270" t="s">
        <v>1317</v>
      </c>
      <c r="G246" s="271" t="s">
        <v>305</v>
      </c>
      <c r="H246" s="272">
        <v>54.77</v>
      </c>
      <c r="I246" s="296"/>
      <c r="J246" s="294">
        <f>ROUND(I246*H246,2)</f>
        <v>0</v>
      </c>
      <c r="K246" s="270" t="s">
        <v>1147</v>
      </c>
      <c r="L246" s="31"/>
      <c r="M246" s="135" t="s">
        <v>3</v>
      </c>
      <c r="N246" s="136" t="s">
        <v>44</v>
      </c>
      <c r="O246" s="137">
        <v>0.163</v>
      </c>
      <c r="P246" s="137">
        <f>O246*H246</f>
        <v>8.927510000000002</v>
      </c>
      <c r="Q246" s="137">
        <v>0.12895</v>
      </c>
      <c r="R246" s="137">
        <f>Q246*H246</f>
        <v>7.062591500000001</v>
      </c>
      <c r="S246" s="137">
        <v>0</v>
      </c>
      <c r="T246" s="138">
        <f>S246*H246</f>
        <v>0</v>
      </c>
      <c r="U246" s="30"/>
      <c r="V246" s="30"/>
      <c r="W246" s="30"/>
      <c r="X246" s="30"/>
      <c r="Y246" s="30"/>
      <c r="Z246" s="30"/>
      <c r="AA246" s="30"/>
      <c r="AB246" s="30"/>
      <c r="AC246" s="30"/>
      <c r="AD246" s="30"/>
      <c r="AE246" s="30"/>
      <c r="AR246" s="139" t="s">
        <v>135</v>
      </c>
      <c r="AT246" s="139" t="s">
        <v>130</v>
      </c>
      <c r="AU246" s="139" t="s">
        <v>83</v>
      </c>
      <c r="AY246" s="18" t="s">
        <v>128</v>
      </c>
      <c r="BE246" s="140">
        <f>IF(N246="základní",J246,0)</f>
        <v>0</v>
      </c>
      <c r="BF246" s="140">
        <f>IF(N246="snížená",J246,0)</f>
        <v>0</v>
      </c>
      <c r="BG246" s="140">
        <f>IF(N246="zákl. přenesená",J246,0)</f>
        <v>0</v>
      </c>
      <c r="BH246" s="140">
        <f>IF(N246="sníž. přenesená",J246,0)</f>
        <v>0</v>
      </c>
      <c r="BI246" s="140">
        <f>IF(N246="nulová",J246,0)</f>
        <v>0</v>
      </c>
      <c r="BJ246" s="18" t="s">
        <v>135</v>
      </c>
      <c r="BK246" s="140">
        <f>ROUND(I246*H246,2)</f>
        <v>0</v>
      </c>
      <c r="BL246" s="18" t="s">
        <v>135</v>
      </c>
      <c r="BM246" s="139" t="s">
        <v>1318</v>
      </c>
    </row>
    <row r="247" spans="2:51" s="14" customFormat="1" ht="12">
      <c r="B247" s="300"/>
      <c r="C247" s="278"/>
      <c r="D247" s="273" t="s">
        <v>139</v>
      </c>
      <c r="E247" s="279" t="s">
        <v>3</v>
      </c>
      <c r="F247" s="280" t="s">
        <v>1319</v>
      </c>
      <c r="G247" s="278"/>
      <c r="H247" s="281">
        <v>43.93</v>
      </c>
      <c r="J247" s="278"/>
      <c r="K247" s="278"/>
      <c r="L247" s="148"/>
      <c r="M247" s="150"/>
      <c r="N247" s="151"/>
      <c r="O247" s="151"/>
      <c r="P247" s="151"/>
      <c r="Q247" s="151"/>
      <c r="R247" s="151"/>
      <c r="S247" s="151"/>
      <c r="T247" s="152"/>
      <c r="AT247" s="149" t="s">
        <v>139</v>
      </c>
      <c r="AU247" s="149" t="s">
        <v>83</v>
      </c>
      <c r="AV247" s="14" t="s">
        <v>83</v>
      </c>
      <c r="AW247" s="14" t="s">
        <v>31</v>
      </c>
      <c r="AX247" s="14" t="s">
        <v>70</v>
      </c>
      <c r="AY247" s="149" t="s">
        <v>128</v>
      </c>
    </row>
    <row r="248" spans="2:51" s="14" customFormat="1" ht="12">
      <c r="B248" s="300"/>
      <c r="C248" s="278"/>
      <c r="D248" s="273" t="s">
        <v>139</v>
      </c>
      <c r="E248" s="279" t="s">
        <v>3</v>
      </c>
      <c r="F248" s="280" t="s">
        <v>1320</v>
      </c>
      <c r="G248" s="278"/>
      <c r="H248" s="281">
        <v>10.84</v>
      </c>
      <c r="J248" s="278"/>
      <c r="K248" s="278"/>
      <c r="L248" s="148"/>
      <c r="M248" s="150"/>
      <c r="N248" s="151"/>
      <c r="O248" s="151"/>
      <c r="P248" s="151"/>
      <c r="Q248" s="151"/>
      <c r="R248" s="151"/>
      <c r="S248" s="151"/>
      <c r="T248" s="152"/>
      <c r="AT248" s="149" t="s">
        <v>139</v>
      </c>
      <c r="AU248" s="149" t="s">
        <v>83</v>
      </c>
      <c r="AV248" s="14" t="s">
        <v>83</v>
      </c>
      <c r="AW248" s="14" t="s">
        <v>31</v>
      </c>
      <c r="AX248" s="14" t="s">
        <v>70</v>
      </c>
      <c r="AY248" s="149" t="s">
        <v>128</v>
      </c>
    </row>
    <row r="249" spans="2:51" s="15" customFormat="1" ht="12">
      <c r="B249" s="301"/>
      <c r="C249" s="282"/>
      <c r="D249" s="273" t="s">
        <v>139</v>
      </c>
      <c r="E249" s="283" t="s">
        <v>3</v>
      </c>
      <c r="F249" s="284" t="s">
        <v>143</v>
      </c>
      <c r="G249" s="282"/>
      <c r="H249" s="285">
        <v>54.77</v>
      </c>
      <c r="J249" s="282"/>
      <c r="K249" s="282"/>
      <c r="L249" s="153"/>
      <c r="M249" s="155"/>
      <c r="N249" s="156"/>
      <c r="O249" s="156"/>
      <c r="P249" s="156"/>
      <c r="Q249" s="156"/>
      <c r="R249" s="156"/>
      <c r="S249" s="156"/>
      <c r="T249" s="157"/>
      <c r="AT249" s="154" t="s">
        <v>139</v>
      </c>
      <c r="AU249" s="154" t="s">
        <v>83</v>
      </c>
      <c r="AV249" s="15" t="s">
        <v>135</v>
      </c>
      <c r="AW249" s="15" t="s">
        <v>31</v>
      </c>
      <c r="AX249" s="15" t="s">
        <v>77</v>
      </c>
      <c r="AY249" s="154" t="s">
        <v>128</v>
      </c>
    </row>
    <row r="250" spans="1:65" s="2" customFormat="1" ht="21.75" customHeight="1">
      <c r="A250" s="30"/>
      <c r="B250" s="298"/>
      <c r="C250" s="268" t="s">
        <v>683</v>
      </c>
      <c r="D250" s="268" t="s">
        <v>130</v>
      </c>
      <c r="E250" s="269" t="s">
        <v>1321</v>
      </c>
      <c r="F250" s="270" t="s">
        <v>1322</v>
      </c>
      <c r="G250" s="271" t="s">
        <v>177</v>
      </c>
      <c r="H250" s="272">
        <v>27.385</v>
      </c>
      <c r="I250" s="296"/>
      <c r="J250" s="294">
        <f>ROUND(I250*H250,2)</f>
        <v>0</v>
      </c>
      <c r="K250" s="270" t="s">
        <v>3</v>
      </c>
      <c r="L250" s="31"/>
      <c r="M250" s="135" t="s">
        <v>3</v>
      </c>
      <c r="N250" s="136" t="s">
        <v>44</v>
      </c>
      <c r="O250" s="137">
        <v>0.073</v>
      </c>
      <c r="P250" s="137">
        <f>O250*H250</f>
        <v>1.999105</v>
      </c>
      <c r="Q250" s="137">
        <v>0</v>
      </c>
      <c r="R250" s="137">
        <f>Q250*H250</f>
        <v>0</v>
      </c>
      <c r="S250" s="137">
        <v>0</v>
      </c>
      <c r="T250" s="138">
        <f>S250*H250</f>
        <v>0</v>
      </c>
      <c r="U250" s="30"/>
      <c r="V250" s="30"/>
      <c r="W250" s="30"/>
      <c r="X250" s="30"/>
      <c r="Y250" s="30"/>
      <c r="Z250" s="30"/>
      <c r="AA250" s="30"/>
      <c r="AB250" s="30"/>
      <c r="AC250" s="30"/>
      <c r="AD250" s="30"/>
      <c r="AE250" s="30"/>
      <c r="AR250" s="139" t="s">
        <v>368</v>
      </c>
      <c r="AT250" s="139" t="s">
        <v>130</v>
      </c>
      <c r="AU250" s="139" t="s">
        <v>83</v>
      </c>
      <c r="AY250" s="18" t="s">
        <v>128</v>
      </c>
      <c r="BE250" s="140">
        <f>IF(N250="základní",J250,0)</f>
        <v>0</v>
      </c>
      <c r="BF250" s="140">
        <f>IF(N250="snížená",J250,0)</f>
        <v>0</v>
      </c>
      <c r="BG250" s="140">
        <f>IF(N250="zákl. přenesená",J250,0)</f>
        <v>0</v>
      </c>
      <c r="BH250" s="140">
        <f>IF(N250="sníž. přenesená",J250,0)</f>
        <v>0</v>
      </c>
      <c r="BI250" s="140">
        <f>IF(N250="nulová",J250,0)</f>
        <v>0</v>
      </c>
      <c r="BJ250" s="18" t="s">
        <v>135</v>
      </c>
      <c r="BK250" s="140">
        <f>ROUND(I250*H250,2)</f>
        <v>0</v>
      </c>
      <c r="BL250" s="18" t="s">
        <v>368</v>
      </c>
      <c r="BM250" s="139" t="s">
        <v>1323</v>
      </c>
    </row>
    <row r="251" spans="1:47" s="2" customFormat="1" ht="48.75">
      <c r="A251" s="30"/>
      <c r="B251" s="298"/>
      <c r="C251" s="263"/>
      <c r="D251" s="273" t="s">
        <v>137</v>
      </c>
      <c r="E251" s="263"/>
      <c r="F251" s="274" t="s">
        <v>1324</v>
      </c>
      <c r="G251" s="263"/>
      <c r="H251" s="263"/>
      <c r="I251" s="30"/>
      <c r="J251" s="263"/>
      <c r="K251" s="263"/>
      <c r="L251" s="31"/>
      <c r="M251" s="141"/>
      <c r="N251" s="142"/>
      <c r="O251" s="51"/>
      <c r="P251" s="51"/>
      <c r="Q251" s="51"/>
      <c r="R251" s="51"/>
      <c r="S251" s="51"/>
      <c r="T251" s="52"/>
      <c r="U251" s="30"/>
      <c r="V251" s="30"/>
      <c r="W251" s="30"/>
      <c r="X251" s="30"/>
      <c r="Y251" s="30"/>
      <c r="Z251" s="30"/>
      <c r="AA251" s="30"/>
      <c r="AB251" s="30"/>
      <c r="AC251" s="30"/>
      <c r="AD251" s="30"/>
      <c r="AE251" s="30"/>
      <c r="AT251" s="18" t="s">
        <v>137</v>
      </c>
      <c r="AU251" s="18" t="s">
        <v>83</v>
      </c>
    </row>
    <row r="252" spans="2:51" s="14" customFormat="1" ht="12">
      <c r="B252" s="300"/>
      <c r="C252" s="278"/>
      <c r="D252" s="273" t="s">
        <v>139</v>
      </c>
      <c r="E252" s="279" t="s">
        <v>3</v>
      </c>
      <c r="F252" s="280" t="s">
        <v>1228</v>
      </c>
      <c r="G252" s="278"/>
      <c r="H252" s="281">
        <v>21.965</v>
      </c>
      <c r="J252" s="278"/>
      <c r="K252" s="278"/>
      <c r="L252" s="148"/>
      <c r="M252" s="150"/>
      <c r="N252" s="151"/>
      <c r="O252" s="151"/>
      <c r="P252" s="151"/>
      <c r="Q252" s="151"/>
      <c r="R252" s="151"/>
      <c r="S252" s="151"/>
      <c r="T252" s="152"/>
      <c r="AT252" s="149" t="s">
        <v>139</v>
      </c>
      <c r="AU252" s="149" t="s">
        <v>83</v>
      </c>
      <c r="AV252" s="14" t="s">
        <v>83</v>
      </c>
      <c r="AW252" s="14" t="s">
        <v>31</v>
      </c>
      <c r="AX252" s="14" t="s">
        <v>70</v>
      </c>
      <c r="AY252" s="149" t="s">
        <v>128</v>
      </c>
    </row>
    <row r="253" spans="2:51" s="14" customFormat="1" ht="12">
      <c r="B253" s="300"/>
      <c r="C253" s="278"/>
      <c r="D253" s="273" t="s">
        <v>139</v>
      </c>
      <c r="E253" s="279" t="s">
        <v>3</v>
      </c>
      <c r="F253" s="280" t="s">
        <v>1229</v>
      </c>
      <c r="G253" s="278"/>
      <c r="H253" s="281">
        <v>5.42</v>
      </c>
      <c r="J253" s="278"/>
      <c r="K253" s="278"/>
      <c r="L253" s="148"/>
      <c r="M253" s="150"/>
      <c r="N253" s="151"/>
      <c r="O253" s="151"/>
      <c r="P253" s="151"/>
      <c r="Q253" s="151"/>
      <c r="R253" s="151"/>
      <c r="S253" s="151"/>
      <c r="T253" s="152"/>
      <c r="AT253" s="149" t="s">
        <v>139</v>
      </c>
      <c r="AU253" s="149" t="s">
        <v>83</v>
      </c>
      <c r="AV253" s="14" t="s">
        <v>83</v>
      </c>
      <c r="AW253" s="14" t="s">
        <v>31</v>
      </c>
      <c r="AX253" s="14" t="s">
        <v>70</v>
      </c>
      <c r="AY253" s="149" t="s">
        <v>128</v>
      </c>
    </row>
    <row r="254" spans="2:51" s="15" customFormat="1" ht="12">
      <c r="B254" s="301"/>
      <c r="C254" s="282"/>
      <c r="D254" s="273" t="s">
        <v>139</v>
      </c>
      <c r="E254" s="283" t="s">
        <v>3</v>
      </c>
      <c r="F254" s="284" t="s">
        <v>143</v>
      </c>
      <c r="G254" s="282"/>
      <c r="H254" s="285">
        <v>27.385</v>
      </c>
      <c r="J254" s="282"/>
      <c r="K254" s="282"/>
      <c r="L254" s="153"/>
      <c r="M254" s="155"/>
      <c r="N254" s="156"/>
      <c r="O254" s="156"/>
      <c r="P254" s="156"/>
      <c r="Q254" s="156"/>
      <c r="R254" s="156"/>
      <c r="S254" s="156"/>
      <c r="T254" s="157"/>
      <c r="AT254" s="154" t="s">
        <v>139</v>
      </c>
      <c r="AU254" s="154" t="s">
        <v>83</v>
      </c>
      <c r="AV254" s="15" t="s">
        <v>135</v>
      </c>
      <c r="AW254" s="15" t="s">
        <v>31</v>
      </c>
      <c r="AX254" s="15" t="s">
        <v>77</v>
      </c>
      <c r="AY254" s="154" t="s">
        <v>128</v>
      </c>
    </row>
    <row r="255" spans="1:65" s="2" customFormat="1" ht="16.5" customHeight="1">
      <c r="A255" s="30"/>
      <c r="B255" s="298"/>
      <c r="C255" s="286" t="s">
        <v>687</v>
      </c>
      <c r="D255" s="286" t="s">
        <v>202</v>
      </c>
      <c r="E255" s="287" t="s">
        <v>1325</v>
      </c>
      <c r="F255" s="288" t="s">
        <v>1326</v>
      </c>
      <c r="G255" s="289" t="s">
        <v>177</v>
      </c>
      <c r="H255" s="290">
        <v>31.493</v>
      </c>
      <c r="I255" s="297"/>
      <c r="J255" s="295">
        <f>ROUND(I255*H255,2)</f>
        <v>0</v>
      </c>
      <c r="K255" s="288" t="s">
        <v>3</v>
      </c>
      <c r="L255" s="158"/>
      <c r="M255" s="159" t="s">
        <v>3</v>
      </c>
      <c r="N255" s="160" t="s">
        <v>44</v>
      </c>
      <c r="O255" s="137">
        <v>0</v>
      </c>
      <c r="P255" s="137">
        <f>O255*H255</f>
        <v>0</v>
      </c>
      <c r="Q255" s="137">
        <v>0.0006</v>
      </c>
      <c r="R255" s="137">
        <f>Q255*H255</f>
        <v>0.018895799999999997</v>
      </c>
      <c r="S255" s="137">
        <v>0</v>
      </c>
      <c r="T255" s="138">
        <f>S255*H255</f>
        <v>0</v>
      </c>
      <c r="U255" s="30"/>
      <c r="V255" s="30"/>
      <c r="W255" s="30"/>
      <c r="X255" s="30"/>
      <c r="Y255" s="30"/>
      <c r="Z255" s="30"/>
      <c r="AA255" s="30"/>
      <c r="AB255" s="30"/>
      <c r="AC255" s="30"/>
      <c r="AD255" s="30"/>
      <c r="AE255" s="30"/>
      <c r="AR255" s="139" t="s">
        <v>191</v>
      </c>
      <c r="AT255" s="139" t="s">
        <v>202</v>
      </c>
      <c r="AU255" s="139" t="s">
        <v>83</v>
      </c>
      <c r="AY255" s="18" t="s">
        <v>128</v>
      </c>
      <c r="BE255" s="140">
        <f>IF(N255="základní",J255,0)</f>
        <v>0</v>
      </c>
      <c r="BF255" s="140">
        <f>IF(N255="snížená",J255,0)</f>
        <v>0</v>
      </c>
      <c r="BG255" s="140">
        <f>IF(N255="zákl. přenesená",J255,0)</f>
        <v>0</v>
      </c>
      <c r="BH255" s="140">
        <f>IF(N255="sníž. přenesená",J255,0)</f>
        <v>0</v>
      </c>
      <c r="BI255" s="140">
        <f>IF(N255="nulová",J255,0)</f>
        <v>0</v>
      </c>
      <c r="BJ255" s="18" t="s">
        <v>135</v>
      </c>
      <c r="BK255" s="140">
        <f>ROUND(I255*H255,2)</f>
        <v>0</v>
      </c>
      <c r="BL255" s="18" t="s">
        <v>368</v>
      </c>
      <c r="BM255" s="139" t="s">
        <v>1327</v>
      </c>
    </row>
    <row r="256" spans="2:51" s="14" customFormat="1" ht="12">
      <c r="B256" s="300"/>
      <c r="C256" s="278"/>
      <c r="D256" s="273" t="s">
        <v>139</v>
      </c>
      <c r="E256" s="278"/>
      <c r="F256" s="280" t="s">
        <v>1328</v>
      </c>
      <c r="G256" s="278"/>
      <c r="H256" s="281">
        <v>31.493</v>
      </c>
      <c r="J256" s="278"/>
      <c r="K256" s="278"/>
      <c r="L256" s="148"/>
      <c r="M256" s="150"/>
      <c r="N256" s="151"/>
      <c r="O256" s="151"/>
      <c r="P256" s="151"/>
      <c r="Q256" s="151"/>
      <c r="R256" s="151"/>
      <c r="S256" s="151"/>
      <c r="T256" s="152"/>
      <c r="AT256" s="149" t="s">
        <v>139</v>
      </c>
      <c r="AU256" s="149" t="s">
        <v>83</v>
      </c>
      <c r="AV256" s="14" t="s">
        <v>83</v>
      </c>
      <c r="AW256" s="14" t="s">
        <v>4</v>
      </c>
      <c r="AX256" s="14" t="s">
        <v>77</v>
      </c>
      <c r="AY256" s="149" t="s">
        <v>128</v>
      </c>
    </row>
    <row r="257" spans="2:63" s="12" customFormat="1" ht="22.9" customHeight="1">
      <c r="B257" s="299"/>
      <c r="C257" s="264"/>
      <c r="D257" s="265" t="s">
        <v>69</v>
      </c>
      <c r="E257" s="267" t="s">
        <v>174</v>
      </c>
      <c r="F257" s="267" t="s">
        <v>1329</v>
      </c>
      <c r="G257" s="264"/>
      <c r="H257" s="264"/>
      <c r="J257" s="293">
        <f>BK257</f>
        <v>0</v>
      </c>
      <c r="K257" s="264"/>
      <c r="L257" s="125"/>
      <c r="M257" s="127"/>
      <c r="N257" s="128"/>
      <c r="O257" s="128"/>
      <c r="P257" s="129">
        <f>SUM(P258:P269)</f>
        <v>34.982279999999996</v>
      </c>
      <c r="Q257" s="128"/>
      <c r="R257" s="129">
        <f>SUM(R258:R269)</f>
        <v>3.8040667999999993</v>
      </c>
      <c r="S257" s="128"/>
      <c r="T257" s="130">
        <f>SUM(T258:T269)</f>
        <v>0</v>
      </c>
      <c r="AR257" s="126" t="s">
        <v>77</v>
      </c>
      <c r="AT257" s="131" t="s">
        <v>69</v>
      </c>
      <c r="AU257" s="131" t="s">
        <v>77</v>
      </c>
      <c r="AY257" s="126" t="s">
        <v>128</v>
      </c>
      <c r="BK257" s="132">
        <f>SUM(BK258:BK269)</f>
        <v>0</v>
      </c>
    </row>
    <row r="258" spans="1:65" s="2" customFormat="1" ht="21.75" customHeight="1">
      <c r="A258" s="30"/>
      <c r="B258" s="298"/>
      <c r="C258" s="268" t="s">
        <v>695</v>
      </c>
      <c r="D258" s="268" t="s">
        <v>130</v>
      </c>
      <c r="E258" s="269" t="s">
        <v>1330</v>
      </c>
      <c r="F258" s="270" t="s">
        <v>1331</v>
      </c>
      <c r="G258" s="271" t="s">
        <v>305</v>
      </c>
      <c r="H258" s="272">
        <v>80.44</v>
      </c>
      <c r="I258" s="296"/>
      <c r="J258" s="294">
        <f>ROUND(I258*H258,2)</f>
        <v>0</v>
      </c>
      <c r="K258" s="270" t="s">
        <v>1147</v>
      </c>
      <c r="L258" s="31"/>
      <c r="M258" s="135" t="s">
        <v>3</v>
      </c>
      <c r="N258" s="136" t="s">
        <v>44</v>
      </c>
      <c r="O258" s="137">
        <v>0.36</v>
      </c>
      <c r="P258" s="137">
        <f>O258*H258</f>
        <v>28.958399999999997</v>
      </c>
      <c r="Q258" s="137">
        <v>0.04554</v>
      </c>
      <c r="R258" s="137">
        <f>Q258*H258</f>
        <v>3.6632375999999995</v>
      </c>
      <c r="S258" s="137">
        <v>0</v>
      </c>
      <c r="T258" s="138">
        <f>S258*H258</f>
        <v>0</v>
      </c>
      <c r="U258" s="30"/>
      <c r="V258" s="30"/>
      <c r="W258" s="30"/>
      <c r="X258" s="30"/>
      <c r="Y258" s="30"/>
      <c r="Z258" s="30"/>
      <c r="AA258" s="30"/>
      <c r="AB258" s="30"/>
      <c r="AC258" s="30"/>
      <c r="AD258" s="30"/>
      <c r="AE258" s="30"/>
      <c r="AR258" s="139" t="s">
        <v>135</v>
      </c>
      <c r="AT258" s="139" t="s">
        <v>130</v>
      </c>
      <c r="AU258" s="139" t="s">
        <v>83</v>
      </c>
      <c r="AY258" s="18" t="s">
        <v>128</v>
      </c>
      <c r="BE258" s="140">
        <f>IF(N258="základní",J258,0)</f>
        <v>0</v>
      </c>
      <c r="BF258" s="140">
        <f>IF(N258="snížená",J258,0)</f>
        <v>0</v>
      </c>
      <c r="BG258" s="140">
        <f>IF(N258="zákl. přenesená",J258,0)</f>
        <v>0</v>
      </c>
      <c r="BH258" s="140">
        <f>IF(N258="sníž. přenesená",J258,0)</f>
        <v>0</v>
      </c>
      <c r="BI258" s="140">
        <f>IF(N258="nulová",J258,0)</f>
        <v>0</v>
      </c>
      <c r="BJ258" s="18" t="s">
        <v>135</v>
      </c>
      <c r="BK258" s="140">
        <f>ROUND(I258*H258,2)</f>
        <v>0</v>
      </c>
      <c r="BL258" s="18" t="s">
        <v>135</v>
      </c>
      <c r="BM258" s="139" t="s">
        <v>1332</v>
      </c>
    </row>
    <row r="259" spans="1:47" s="2" customFormat="1" ht="87.75">
      <c r="A259" s="30"/>
      <c r="B259" s="298"/>
      <c r="C259" s="263"/>
      <c r="D259" s="273" t="s">
        <v>137</v>
      </c>
      <c r="E259" s="263"/>
      <c r="F259" s="274" t="s">
        <v>1333</v>
      </c>
      <c r="G259" s="263"/>
      <c r="H259" s="263"/>
      <c r="I259" s="30"/>
      <c r="J259" s="263"/>
      <c r="K259" s="263"/>
      <c r="L259" s="31"/>
      <c r="M259" s="141"/>
      <c r="N259" s="142"/>
      <c r="O259" s="51"/>
      <c r="P259" s="51"/>
      <c r="Q259" s="51"/>
      <c r="R259" s="51"/>
      <c r="S259" s="51"/>
      <c r="T259" s="52"/>
      <c r="U259" s="30"/>
      <c r="V259" s="30"/>
      <c r="W259" s="30"/>
      <c r="X259" s="30"/>
      <c r="Y259" s="30"/>
      <c r="Z259" s="30"/>
      <c r="AA259" s="30"/>
      <c r="AB259" s="30"/>
      <c r="AC259" s="30"/>
      <c r="AD259" s="30"/>
      <c r="AE259" s="30"/>
      <c r="AT259" s="18" t="s">
        <v>137</v>
      </c>
      <c r="AU259" s="18" t="s">
        <v>83</v>
      </c>
    </row>
    <row r="260" spans="2:51" s="13" customFormat="1" ht="12">
      <c r="B260" s="302"/>
      <c r="C260" s="275"/>
      <c r="D260" s="273" t="s">
        <v>139</v>
      </c>
      <c r="E260" s="276" t="s">
        <v>3</v>
      </c>
      <c r="F260" s="277" t="s">
        <v>1180</v>
      </c>
      <c r="G260" s="275"/>
      <c r="H260" s="276" t="s">
        <v>3</v>
      </c>
      <c r="J260" s="275"/>
      <c r="K260" s="275"/>
      <c r="L260" s="143"/>
      <c r="M260" s="145"/>
      <c r="N260" s="146"/>
      <c r="O260" s="146"/>
      <c r="P260" s="146"/>
      <c r="Q260" s="146"/>
      <c r="R260" s="146"/>
      <c r="S260" s="146"/>
      <c r="T260" s="147"/>
      <c r="AT260" s="144" t="s">
        <v>139</v>
      </c>
      <c r="AU260" s="144" t="s">
        <v>83</v>
      </c>
      <c r="AV260" s="13" t="s">
        <v>77</v>
      </c>
      <c r="AW260" s="13" t="s">
        <v>31</v>
      </c>
      <c r="AX260" s="13" t="s">
        <v>70</v>
      </c>
      <c r="AY260" s="144" t="s">
        <v>128</v>
      </c>
    </row>
    <row r="261" spans="2:51" s="14" customFormat="1" ht="12">
      <c r="B261" s="300"/>
      <c r="C261" s="278"/>
      <c r="D261" s="273" t="s">
        <v>139</v>
      </c>
      <c r="E261" s="279" t="s">
        <v>3</v>
      </c>
      <c r="F261" s="280" t="s">
        <v>1334</v>
      </c>
      <c r="G261" s="278"/>
      <c r="H261" s="281">
        <v>50.39</v>
      </c>
      <c r="J261" s="278"/>
      <c r="K261" s="278"/>
      <c r="L261" s="148"/>
      <c r="M261" s="150"/>
      <c r="N261" s="151"/>
      <c r="O261" s="151"/>
      <c r="P261" s="151"/>
      <c r="Q261" s="151"/>
      <c r="R261" s="151"/>
      <c r="S261" s="151"/>
      <c r="T261" s="152"/>
      <c r="AT261" s="149" t="s">
        <v>139</v>
      </c>
      <c r="AU261" s="149" t="s">
        <v>83</v>
      </c>
      <c r="AV261" s="14" t="s">
        <v>83</v>
      </c>
      <c r="AW261" s="14" t="s">
        <v>31</v>
      </c>
      <c r="AX261" s="14" t="s">
        <v>70</v>
      </c>
      <c r="AY261" s="149" t="s">
        <v>128</v>
      </c>
    </row>
    <row r="262" spans="2:51" s="14" customFormat="1" ht="12">
      <c r="B262" s="300"/>
      <c r="C262" s="278"/>
      <c r="D262" s="273" t="s">
        <v>139</v>
      </c>
      <c r="E262" s="279" t="s">
        <v>3</v>
      </c>
      <c r="F262" s="280" t="s">
        <v>1335</v>
      </c>
      <c r="G262" s="278"/>
      <c r="H262" s="281">
        <v>30.05</v>
      </c>
      <c r="J262" s="278"/>
      <c r="K262" s="278"/>
      <c r="L262" s="148"/>
      <c r="M262" s="150"/>
      <c r="N262" s="151"/>
      <c r="O262" s="151"/>
      <c r="P262" s="151"/>
      <c r="Q262" s="151"/>
      <c r="R262" s="151"/>
      <c r="S262" s="151"/>
      <c r="T262" s="152"/>
      <c r="AT262" s="149" t="s">
        <v>139</v>
      </c>
      <c r="AU262" s="149" t="s">
        <v>83</v>
      </c>
      <c r="AV262" s="14" t="s">
        <v>83</v>
      </c>
      <c r="AW262" s="14" t="s">
        <v>31</v>
      </c>
      <c r="AX262" s="14" t="s">
        <v>70</v>
      </c>
      <c r="AY262" s="149" t="s">
        <v>128</v>
      </c>
    </row>
    <row r="263" spans="2:51" s="15" customFormat="1" ht="12">
      <c r="B263" s="301"/>
      <c r="C263" s="282"/>
      <c r="D263" s="273" t="s">
        <v>139</v>
      </c>
      <c r="E263" s="283" t="s">
        <v>3</v>
      </c>
      <c r="F263" s="284" t="s">
        <v>143</v>
      </c>
      <c r="G263" s="282"/>
      <c r="H263" s="285">
        <v>80.44</v>
      </c>
      <c r="J263" s="282"/>
      <c r="K263" s="282"/>
      <c r="L263" s="153"/>
      <c r="M263" s="155"/>
      <c r="N263" s="156"/>
      <c r="O263" s="156"/>
      <c r="P263" s="156"/>
      <c r="Q263" s="156"/>
      <c r="R263" s="156"/>
      <c r="S263" s="156"/>
      <c r="T263" s="157"/>
      <c r="AT263" s="154" t="s">
        <v>139</v>
      </c>
      <c r="AU263" s="154" t="s">
        <v>83</v>
      </c>
      <c r="AV263" s="15" t="s">
        <v>135</v>
      </c>
      <c r="AW263" s="15" t="s">
        <v>31</v>
      </c>
      <c r="AX263" s="15" t="s">
        <v>77</v>
      </c>
      <c r="AY263" s="154" t="s">
        <v>128</v>
      </c>
    </row>
    <row r="264" spans="1:65" s="2" customFormat="1" ht="16.5" customHeight="1">
      <c r="A264" s="30"/>
      <c r="B264" s="298"/>
      <c r="C264" s="268" t="s">
        <v>700</v>
      </c>
      <c r="D264" s="268" t="s">
        <v>130</v>
      </c>
      <c r="E264" s="269" t="s">
        <v>1336</v>
      </c>
      <c r="F264" s="270" t="s">
        <v>1337</v>
      </c>
      <c r="G264" s="271" t="s">
        <v>305</v>
      </c>
      <c r="H264" s="272">
        <v>80.44</v>
      </c>
      <c r="I264" s="296"/>
      <c r="J264" s="294">
        <f>ROUND(I264*H264,2)</f>
        <v>0</v>
      </c>
      <c r="K264" s="270" t="s">
        <v>3</v>
      </c>
      <c r="L264" s="31"/>
      <c r="M264" s="135" t="s">
        <v>3</v>
      </c>
      <c r="N264" s="136" t="s">
        <v>44</v>
      </c>
      <c r="O264" s="137">
        <v>0.027</v>
      </c>
      <c r="P264" s="137">
        <f>O264*H264</f>
        <v>2.17188</v>
      </c>
      <c r="Q264" s="137">
        <v>0.00013</v>
      </c>
      <c r="R264" s="137">
        <f>Q264*H264</f>
        <v>0.010457199999999998</v>
      </c>
      <c r="S264" s="137">
        <v>0</v>
      </c>
      <c r="T264" s="138">
        <f>S264*H264</f>
        <v>0</v>
      </c>
      <c r="U264" s="30"/>
      <c r="V264" s="30"/>
      <c r="W264" s="30"/>
      <c r="X264" s="30"/>
      <c r="Y264" s="30"/>
      <c r="Z264" s="30"/>
      <c r="AA264" s="30"/>
      <c r="AB264" s="30"/>
      <c r="AC264" s="30"/>
      <c r="AD264" s="30"/>
      <c r="AE264" s="30"/>
      <c r="AR264" s="139" t="s">
        <v>135</v>
      </c>
      <c r="AT264" s="139" t="s">
        <v>130</v>
      </c>
      <c r="AU264" s="139" t="s">
        <v>83</v>
      </c>
      <c r="AY264" s="18" t="s">
        <v>128</v>
      </c>
      <c r="BE264" s="140">
        <f>IF(N264="základní",J264,0)</f>
        <v>0</v>
      </c>
      <c r="BF264" s="140">
        <f>IF(N264="snížená",J264,0)</f>
        <v>0</v>
      </c>
      <c r="BG264" s="140">
        <f>IF(N264="zákl. přenesená",J264,0)</f>
        <v>0</v>
      </c>
      <c r="BH264" s="140">
        <f>IF(N264="sníž. přenesená",J264,0)</f>
        <v>0</v>
      </c>
      <c r="BI264" s="140">
        <f>IF(N264="nulová",J264,0)</f>
        <v>0</v>
      </c>
      <c r="BJ264" s="18" t="s">
        <v>135</v>
      </c>
      <c r="BK264" s="140">
        <f>ROUND(I264*H264,2)</f>
        <v>0</v>
      </c>
      <c r="BL264" s="18" t="s">
        <v>135</v>
      </c>
      <c r="BM264" s="139" t="s">
        <v>1338</v>
      </c>
    </row>
    <row r="265" spans="1:65" s="2" customFormat="1" ht="16.5" customHeight="1">
      <c r="A265" s="30"/>
      <c r="B265" s="298"/>
      <c r="C265" s="286" t="s">
        <v>705</v>
      </c>
      <c r="D265" s="286" t="s">
        <v>202</v>
      </c>
      <c r="E265" s="287" t="s">
        <v>1339</v>
      </c>
      <c r="F265" s="288" t="s">
        <v>1340</v>
      </c>
      <c r="G265" s="289" t="s">
        <v>177</v>
      </c>
      <c r="H265" s="290">
        <v>41.024</v>
      </c>
      <c r="I265" s="297"/>
      <c r="J265" s="295">
        <f>ROUND(I265*H265,2)</f>
        <v>0</v>
      </c>
      <c r="K265" s="288" t="s">
        <v>1147</v>
      </c>
      <c r="L265" s="158"/>
      <c r="M265" s="159" t="s">
        <v>3</v>
      </c>
      <c r="N265" s="160" t="s">
        <v>44</v>
      </c>
      <c r="O265" s="137">
        <v>0</v>
      </c>
      <c r="P265" s="137">
        <f>O265*H265</f>
        <v>0</v>
      </c>
      <c r="Q265" s="137">
        <v>0.003</v>
      </c>
      <c r="R265" s="137">
        <f>Q265*H265</f>
        <v>0.123072</v>
      </c>
      <c r="S265" s="137">
        <v>0</v>
      </c>
      <c r="T265" s="138">
        <f>S265*H265</f>
        <v>0</v>
      </c>
      <c r="U265" s="30"/>
      <c r="V265" s="30"/>
      <c r="W265" s="30"/>
      <c r="X265" s="30"/>
      <c r="Y265" s="30"/>
      <c r="Z265" s="30"/>
      <c r="AA265" s="30"/>
      <c r="AB265" s="30"/>
      <c r="AC265" s="30"/>
      <c r="AD265" s="30"/>
      <c r="AE265" s="30"/>
      <c r="AR265" s="139" t="s">
        <v>174</v>
      </c>
      <c r="AT265" s="139" t="s">
        <v>202</v>
      </c>
      <c r="AU265" s="139" t="s">
        <v>83</v>
      </c>
      <c r="AY265" s="18" t="s">
        <v>128</v>
      </c>
      <c r="BE265" s="140">
        <f>IF(N265="základní",J265,0)</f>
        <v>0</v>
      </c>
      <c r="BF265" s="140">
        <f>IF(N265="snížená",J265,0)</f>
        <v>0</v>
      </c>
      <c r="BG265" s="140">
        <f>IF(N265="zákl. přenesená",J265,0)</f>
        <v>0</v>
      </c>
      <c r="BH265" s="140">
        <f>IF(N265="sníž. přenesená",J265,0)</f>
        <v>0</v>
      </c>
      <c r="BI265" s="140">
        <f>IF(N265="nulová",J265,0)</f>
        <v>0</v>
      </c>
      <c r="BJ265" s="18" t="s">
        <v>135</v>
      </c>
      <c r="BK265" s="140">
        <f>ROUND(I265*H265,2)</f>
        <v>0</v>
      </c>
      <c r="BL265" s="18" t="s">
        <v>135</v>
      </c>
      <c r="BM265" s="139" t="s">
        <v>1341</v>
      </c>
    </row>
    <row r="266" spans="2:51" s="14" customFormat="1" ht="12">
      <c r="B266" s="300"/>
      <c r="C266" s="278"/>
      <c r="D266" s="273" t="s">
        <v>139</v>
      </c>
      <c r="E266" s="279" t="s">
        <v>3</v>
      </c>
      <c r="F266" s="280" t="s">
        <v>1342</v>
      </c>
      <c r="G266" s="278"/>
      <c r="H266" s="281">
        <v>40.22</v>
      </c>
      <c r="J266" s="278"/>
      <c r="K266" s="278"/>
      <c r="L266" s="148"/>
      <c r="M266" s="150"/>
      <c r="N266" s="151"/>
      <c r="O266" s="151"/>
      <c r="P266" s="151"/>
      <c r="Q266" s="151"/>
      <c r="R266" s="151"/>
      <c r="S266" s="151"/>
      <c r="T266" s="152"/>
      <c r="AT266" s="149" t="s">
        <v>139</v>
      </c>
      <c r="AU266" s="149" t="s">
        <v>83</v>
      </c>
      <c r="AV266" s="14" t="s">
        <v>83</v>
      </c>
      <c r="AW266" s="14" t="s">
        <v>31</v>
      </c>
      <c r="AX266" s="14" t="s">
        <v>77</v>
      </c>
      <c r="AY266" s="149" t="s">
        <v>128</v>
      </c>
    </row>
    <row r="267" spans="2:51" s="14" customFormat="1" ht="12">
      <c r="B267" s="300"/>
      <c r="C267" s="278"/>
      <c r="D267" s="273" t="s">
        <v>139</v>
      </c>
      <c r="E267" s="278"/>
      <c r="F267" s="280" t="s">
        <v>1343</v>
      </c>
      <c r="G267" s="278"/>
      <c r="H267" s="281">
        <v>41.024</v>
      </c>
      <c r="J267" s="278"/>
      <c r="K267" s="278"/>
      <c r="L267" s="148"/>
      <c r="M267" s="150"/>
      <c r="N267" s="151"/>
      <c r="O267" s="151"/>
      <c r="P267" s="151"/>
      <c r="Q267" s="151"/>
      <c r="R267" s="151"/>
      <c r="S267" s="151"/>
      <c r="T267" s="152"/>
      <c r="AT267" s="149" t="s">
        <v>139</v>
      </c>
      <c r="AU267" s="149" t="s">
        <v>83</v>
      </c>
      <c r="AV267" s="14" t="s">
        <v>83</v>
      </c>
      <c r="AW267" s="14" t="s">
        <v>4</v>
      </c>
      <c r="AX267" s="14" t="s">
        <v>77</v>
      </c>
      <c r="AY267" s="149" t="s">
        <v>128</v>
      </c>
    </row>
    <row r="268" spans="1:65" s="2" customFormat="1" ht="16.5" customHeight="1">
      <c r="A268" s="30"/>
      <c r="B268" s="298"/>
      <c r="C268" s="268" t="s">
        <v>709</v>
      </c>
      <c r="D268" s="268" t="s">
        <v>130</v>
      </c>
      <c r="E268" s="269" t="s">
        <v>1344</v>
      </c>
      <c r="F268" s="270" t="s">
        <v>1345</v>
      </c>
      <c r="G268" s="271" t="s">
        <v>782</v>
      </c>
      <c r="H268" s="272">
        <v>2</v>
      </c>
      <c r="I268" s="296"/>
      <c r="J268" s="294">
        <f>ROUND(I268*H268,2)</f>
        <v>0</v>
      </c>
      <c r="K268" s="270" t="s">
        <v>3</v>
      </c>
      <c r="L268" s="31"/>
      <c r="M268" s="135" t="s">
        <v>3</v>
      </c>
      <c r="N268" s="136" t="s">
        <v>44</v>
      </c>
      <c r="O268" s="137">
        <v>1.926</v>
      </c>
      <c r="P268" s="137">
        <f>O268*H268</f>
        <v>3.852</v>
      </c>
      <c r="Q268" s="137">
        <v>0.00365</v>
      </c>
      <c r="R268" s="137">
        <f>Q268*H268</f>
        <v>0.0073</v>
      </c>
      <c r="S268" s="137">
        <v>0</v>
      </c>
      <c r="T268" s="138">
        <f>S268*H268</f>
        <v>0</v>
      </c>
      <c r="U268" s="30"/>
      <c r="V268" s="30"/>
      <c r="W268" s="30"/>
      <c r="X268" s="30"/>
      <c r="Y268" s="30"/>
      <c r="Z268" s="30"/>
      <c r="AA268" s="30"/>
      <c r="AB268" s="30"/>
      <c r="AC268" s="30"/>
      <c r="AD268" s="30"/>
      <c r="AE268" s="30"/>
      <c r="AR268" s="139" t="s">
        <v>135</v>
      </c>
      <c r="AT268" s="139" t="s">
        <v>130</v>
      </c>
      <c r="AU268" s="139" t="s">
        <v>83</v>
      </c>
      <c r="AY268" s="18" t="s">
        <v>128</v>
      </c>
      <c r="BE268" s="140">
        <f>IF(N268="základní",J268,0)</f>
        <v>0</v>
      </c>
      <c r="BF268" s="140">
        <f>IF(N268="snížená",J268,0)</f>
        <v>0</v>
      </c>
      <c r="BG268" s="140">
        <f>IF(N268="zákl. přenesená",J268,0)</f>
        <v>0</v>
      </c>
      <c r="BH268" s="140">
        <f>IF(N268="sníž. přenesená",J268,0)</f>
        <v>0</v>
      </c>
      <c r="BI268" s="140">
        <f>IF(N268="nulová",J268,0)</f>
        <v>0</v>
      </c>
      <c r="BJ268" s="18" t="s">
        <v>135</v>
      </c>
      <c r="BK268" s="140">
        <f>ROUND(I268*H268,2)</f>
        <v>0</v>
      </c>
      <c r="BL268" s="18" t="s">
        <v>135</v>
      </c>
      <c r="BM268" s="139" t="s">
        <v>1346</v>
      </c>
    </row>
    <row r="269" spans="1:47" s="2" customFormat="1" ht="78">
      <c r="A269" s="30"/>
      <c r="B269" s="298"/>
      <c r="C269" s="263"/>
      <c r="D269" s="273" t="s">
        <v>137</v>
      </c>
      <c r="E269" s="263"/>
      <c r="F269" s="274" t="s">
        <v>1347</v>
      </c>
      <c r="G269" s="263"/>
      <c r="H269" s="263"/>
      <c r="I269" s="30"/>
      <c r="J269" s="263"/>
      <c r="K269" s="263"/>
      <c r="L269" s="31"/>
      <c r="M269" s="141"/>
      <c r="N269" s="142"/>
      <c r="O269" s="51"/>
      <c r="P269" s="51"/>
      <c r="Q269" s="51"/>
      <c r="R269" s="51"/>
      <c r="S269" s="51"/>
      <c r="T269" s="52"/>
      <c r="U269" s="30"/>
      <c r="V269" s="30"/>
      <c r="W269" s="30"/>
      <c r="X269" s="30"/>
      <c r="Y269" s="30"/>
      <c r="Z269" s="30"/>
      <c r="AA269" s="30"/>
      <c r="AB269" s="30"/>
      <c r="AC269" s="30"/>
      <c r="AD269" s="30"/>
      <c r="AE269" s="30"/>
      <c r="AT269" s="18" t="s">
        <v>137</v>
      </c>
      <c r="AU269" s="18" t="s">
        <v>83</v>
      </c>
    </row>
    <row r="270" spans="2:63" s="12" customFormat="1" ht="22.9" customHeight="1">
      <c r="B270" s="299"/>
      <c r="C270" s="264"/>
      <c r="D270" s="265" t="s">
        <v>69</v>
      </c>
      <c r="E270" s="267" t="s">
        <v>181</v>
      </c>
      <c r="F270" s="267" t="s">
        <v>657</v>
      </c>
      <c r="G270" s="264"/>
      <c r="H270" s="264"/>
      <c r="J270" s="293">
        <f>BK270</f>
        <v>0</v>
      </c>
      <c r="K270" s="264"/>
      <c r="L270" s="125"/>
      <c r="M270" s="127"/>
      <c r="N270" s="128"/>
      <c r="O270" s="128"/>
      <c r="P270" s="129">
        <f>SUM(P271:P287)</f>
        <v>120.71274</v>
      </c>
      <c r="Q270" s="128"/>
      <c r="R270" s="129">
        <f>SUM(R271:R287)</f>
        <v>0.006971999999999999</v>
      </c>
      <c r="S270" s="128"/>
      <c r="T270" s="130">
        <f>SUM(T271:T287)</f>
        <v>0.1684</v>
      </c>
      <c r="AR270" s="126" t="s">
        <v>77</v>
      </c>
      <c r="AT270" s="131" t="s">
        <v>69</v>
      </c>
      <c r="AU270" s="131" t="s">
        <v>77</v>
      </c>
      <c r="AY270" s="126" t="s">
        <v>128</v>
      </c>
      <c r="BK270" s="132">
        <f>SUM(BK271:BK287)</f>
        <v>0</v>
      </c>
    </row>
    <row r="271" spans="1:65" s="2" customFormat="1" ht="16.5" customHeight="1">
      <c r="A271" s="30"/>
      <c r="B271" s="298"/>
      <c r="C271" s="268" t="s">
        <v>717</v>
      </c>
      <c r="D271" s="268" t="s">
        <v>130</v>
      </c>
      <c r="E271" s="269" t="s">
        <v>1348</v>
      </c>
      <c r="F271" s="270" t="s">
        <v>1349</v>
      </c>
      <c r="G271" s="271" t="s">
        <v>305</v>
      </c>
      <c r="H271" s="272">
        <v>49.8</v>
      </c>
      <c r="I271" s="296"/>
      <c r="J271" s="294">
        <f>ROUND(I271*H271,2)</f>
        <v>0</v>
      </c>
      <c r="K271" s="270" t="s">
        <v>1147</v>
      </c>
      <c r="L271" s="31"/>
      <c r="M271" s="135" t="s">
        <v>3</v>
      </c>
      <c r="N271" s="136" t="s">
        <v>44</v>
      </c>
      <c r="O271" s="137">
        <v>0.857</v>
      </c>
      <c r="P271" s="137">
        <f>O271*H271</f>
        <v>42.678599999999996</v>
      </c>
      <c r="Q271" s="137">
        <v>0.00014</v>
      </c>
      <c r="R271" s="137">
        <f>Q271*H271</f>
        <v>0.006971999999999999</v>
      </c>
      <c r="S271" s="137">
        <v>0</v>
      </c>
      <c r="T271" s="138">
        <f>S271*H271</f>
        <v>0</v>
      </c>
      <c r="U271" s="30"/>
      <c r="V271" s="30"/>
      <c r="W271" s="30"/>
      <c r="X271" s="30"/>
      <c r="Y271" s="30"/>
      <c r="Z271" s="30"/>
      <c r="AA271" s="30"/>
      <c r="AB271" s="30"/>
      <c r="AC271" s="30"/>
      <c r="AD271" s="30"/>
      <c r="AE271" s="30"/>
      <c r="AR271" s="139" t="s">
        <v>135</v>
      </c>
      <c r="AT271" s="139" t="s">
        <v>130</v>
      </c>
      <c r="AU271" s="139" t="s">
        <v>83</v>
      </c>
      <c r="AY271" s="18" t="s">
        <v>128</v>
      </c>
      <c r="BE271" s="140">
        <f>IF(N271="základní",J271,0)</f>
        <v>0</v>
      </c>
      <c r="BF271" s="140">
        <f>IF(N271="snížená",J271,0)</f>
        <v>0</v>
      </c>
      <c r="BG271" s="140">
        <f>IF(N271="zákl. přenesená",J271,0)</f>
        <v>0</v>
      </c>
      <c r="BH271" s="140">
        <f>IF(N271="sníž. přenesená",J271,0)</f>
        <v>0</v>
      </c>
      <c r="BI271" s="140">
        <f>IF(N271="nulová",J271,0)</f>
        <v>0</v>
      </c>
      <c r="BJ271" s="18" t="s">
        <v>135</v>
      </c>
      <c r="BK271" s="140">
        <f>ROUND(I271*H271,2)</f>
        <v>0</v>
      </c>
      <c r="BL271" s="18" t="s">
        <v>135</v>
      </c>
      <c r="BM271" s="139" t="s">
        <v>1350</v>
      </c>
    </row>
    <row r="272" spans="1:47" s="2" customFormat="1" ht="29.25">
      <c r="A272" s="30"/>
      <c r="B272" s="298"/>
      <c r="C272" s="263"/>
      <c r="D272" s="273" t="s">
        <v>137</v>
      </c>
      <c r="E272" s="263"/>
      <c r="F272" s="274" t="s">
        <v>1351</v>
      </c>
      <c r="G272" s="263"/>
      <c r="H272" s="263"/>
      <c r="I272" s="30"/>
      <c r="J272" s="263"/>
      <c r="K272" s="263"/>
      <c r="L272" s="31"/>
      <c r="M272" s="141"/>
      <c r="N272" s="142"/>
      <c r="O272" s="51"/>
      <c r="P272" s="51"/>
      <c r="Q272" s="51"/>
      <c r="R272" s="51"/>
      <c r="S272" s="51"/>
      <c r="T272" s="52"/>
      <c r="U272" s="30"/>
      <c r="V272" s="30"/>
      <c r="W272" s="30"/>
      <c r="X272" s="30"/>
      <c r="Y272" s="30"/>
      <c r="Z272" s="30"/>
      <c r="AA272" s="30"/>
      <c r="AB272" s="30"/>
      <c r="AC272" s="30"/>
      <c r="AD272" s="30"/>
      <c r="AE272" s="30"/>
      <c r="AT272" s="18" t="s">
        <v>137</v>
      </c>
      <c r="AU272" s="18" t="s">
        <v>83</v>
      </c>
    </row>
    <row r="273" spans="2:51" s="14" customFormat="1" ht="12">
      <c r="B273" s="300"/>
      <c r="C273" s="278"/>
      <c r="D273" s="273" t="s">
        <v>139</v>
      </c>
      <c r="E273" s="279" t="s">
        <v>3</v>
      </c>
      <c r="F273" s="280" t="s">
        <v>1352</v>
      </c>
      <c r="G273" s="278"/>
      <c r="H273" s="281">
        <v>49.8</v>
      </c>
      <c r="J273" s="278"/>
      <c r="K273" s="278"/>
      <c r="L273" s="148"/>
      <c r="M273" s="150"/>
      <c r="N273" s="151"/>
      <c r="O273" s="151"/>
      <c r="P273" s="151"/>
      <c r="Q273" s="151"/>
      <c r="R273" s="151"/>
      <c r="S273" s="151"/>
      <c r="T273" s="152"/>
      <c r="AT273" s="149" t="s">
        <v>139</v>
      </c>
      <c r="AU273" s="149" t="s">
        <v>83</v>
      </c>
      <c r="AV273" s="14" t="s">
        <v>83</v>
      </c>
      <c r="AW273" s="14" t="s">
        <v>31</v>
      </c>
      <c r="AX273" s="14" t="s">
        <v>70</v>
      </c>
      <c r="AY273" s="149" t="s">
        <v>128</v>
      </c>
    </row>
    <row r="274" spans="2:51" s="15" customFormat="1" ht="12">
      <c r="B274" s="301"/>
      <c r="C274" s="282"/>
      <c r="D274" s="273" t="s">
        <v>139</v>
      </c>
      <c r="E274" s="283" t="s">
        <v>3</v>
      </c>
      <c r="F274" s="284" t="s">
        <v>143</v>
      </c>
      <c r="G274" s="282"/>
      <c r="H274" s="285">
        <v>49.8</v>
      </c>
      <c r="J274" s="282"/>
      <c r="K274" s="282"/>
      <c r="L274" s="153"/>
      <c r="M274" s="155"/>
      <c r="N274" s="156"/>
      <c r="O274" s="156"/>
      <c r="P274" s="156"/>
      <c r="Q274" s="156"/>
      <c r="R274" s="156"/>
      <c r="S274" s="156"/>
      <c r="T274" s="157"/>
      <c r="AT274" s="154" t="s">
        <v>139</v>
      </c>
      <c r="AU274" s="154" t="s">
        <v>83</v>
      </c>
      <c r="AV274" s="15" t="s">
        <v>135</v>
      </c>
      <c r="AW274" s="15" t="s">
        <v>31</v>
      </c>
      <c r="AX274" s="15" t="s">
        <v>77</v>
      </c>
      <c r="AY274" s="154" t="s">
        <v>128</v>
      </c>
    </row>
    <row r="275" spans="1:65" s="2" customFormat="1" ht="16.5" customHeight="1">
      <c r="A275" s="30"/>
      <c r="B275" s="298"/>
      <c r="C275" s="268" t="s">
        <v>722</v>
      </c>
      <c r="D275" s="268" t="s">
        <v>130</v>
      </c>
      <c r="E275" s="269" t="s">
        <v>1353</v>
      </c>
      <c r="F275" s="270" t="s">
        <v>1354</v>
      </c>
      <c r="G275" s="271" t="s">
        <v>782</v>
      </c>
      <c r="H275" s="272">
        <v>2</v>
      </c>
      <c r="I275" s="296"/>
      <c r="J275" s="294">
        <f>ROUND(I275*H275,2)</f>
        <v>0</v>
      </c>
      <c r="K275" s="270" t="s">
        <v>1147</v>
      </c>
      <c r="L275" s="31"/>
      <c r="M275" s="135" t="s">
        <v>3</v>
      </c>
      <c r="N275" s="136" t="s">
        <v>44</v>
      </c>
      <c r="O275" s="137">
        <v>0.5</v>
      </c>
      <c r="P275" s="137">
        <f>O275*H275</f>
        <v>1</v>
      </c>
      <c r="Q275" s="137">
        <v>0</v>
      </c>
      <c r="R275" s="137">
        <f>Q275*H275</f>
        <v>0</v>
      </c>
      <c r="S275" s="137">
        <v>0.0657</v>
      </c>
      <c r="T275" s="138">
        <f>S275*H275</f>
        <v>0.1314</v>
      </c>
      <c r="U275" s="30"/>
      <c r="V275" s="30"/>
      <c r="W275" s="30"/>
      <c r="X275" s="30"/>
      <c r="Y275" s="30"/>
      <c r="Z275" s="30"/>
      <c r="AA275" s="30"/>
      <c r="AB275" s="30"/>
      <c r="AC275" s="30"/>
      <c r="AD275" s="30"/>
      <c r="AE275" s="30"/>
      <c r="AR275" s="139" t="s">
        <v>135</v>
      </c>
      <c r="AT275" s="139" t="s">
        <v>130</v>
      </c>
      <c r="AU275" s="139" t="s">
        <v>83</v>
      </c>
      <c r="AY275" s="18" t="s">
        <v>128</v>
      </c>
      <c r="BE275" s="140">
        <f>IF(N275="základní",J275,0)</f>
        <v>0</v>
      </c>
      <c r="BF275" s="140">
        <f>IF(N275="snížená",J275,0)</f>
        <v>0</v>
      </c>
      <c r="BG275" s="140">
        <f>IF(N275="zákl. přenesená",J275,0)</f>
        <v>0</v>
      </c>
      <c r="BH275" s="140">
        <f>IF(N275="sníž. přenesená",J275,0)</f>
        <v>0</v>
      </c>
      <c r="BI275" s="140">
        <f>IF(N275="nulová",J275,0)</f>
        <v>0</v>
      </c>
      <c r="BJ275" s="18" t="s">
        <v>135</v>
      </c>
      <c r="BK275" s="140">
        <f>ROUND(I275*H275,2)</f>
        <v>0</v>
      </c>
      <c r="BL275" s="18" t="s">
        <v>135</v>
      </c>
      <c r="BM275" s="139" t="s">
        <v>1355</v>
      </c>
    </row>
    <row r="276" spans="1:47" s="2" customFormat="1" ht="29.25">
      <c r="A276" s="30"/>
      <c r="B276" s="298"/>
      <c r="C276" s="263"/>
      <c r="D276" s="273" t="s">
        <v>137</v>
      </c>
      <c r="E276" s="263"/>
      <c r="F276" s="274" t="s">
        <v>1356</v>
      </c>
      <c r="G276" s="263"/>
      <c r="H276" s="263"/>
      <c r="I276" s="30"/>
      <c r="J276" s="263"/>
      <c r="K276" s="263"/>
      <c r="L276" s="31"/>
      <c r="M276" s="141"/>
      <c r="N276" s="142"/>
      <c r="O276" s="51"/>
      <c r="P276" s="51"/>
      <c r="Q276" s="51"/>
      <c r="R276" s="51"/>
      <c r="S276" s="51"/>
      <c r="T276" s="52"/>
      <c r="U276" s="30"/>
      <c r="V276" s="30"/>
      <c r="W276" s="30"/>
      <c r="X276" s="30"/>
      <c r="Y276" s="30"/>
      <c r="Z276" s="30"/>
      <c r="AA276" s="30"/>
      <c r="AB276" s="30"/>
      <c r="AC276" s="30"/>
      <c r="AD276" s="30"/>
      <c r="AE276" s="30"/>
      <c r="AT276" s="18" t="s">
        <v>137</v>
      </c>
      <c r="AU276" s="18" t="s">
        <v>83</v>
      </c>
    </row>
    <row r="277" spans="1:65" s="2" customFormat="1" ht="16.5" customHeight="1">
      <c r="A277" s="30"/>
      <c r="B277" s="298"/>
      <c r="C277" s="268" t="s">
        <v>727</v>
      </c>
      <c r="D277" s="268" t="s">
        <v>130</v>
      </c>
      <c r="E277" s="269" t="s">
        <v>1357</v>
      </c>
      <c r="F277" s="270" t="s">
        <v>1358</v>
      </c>
      <c r="G277" s="271" t="s">
        <v>305</v>
      </c>
      <c r="H277" s="272">
        <v>4</v>
      </c>
      <c r="I277" s="296"/>
      <c r="J277" s="294">
        <f>ROUND(I277*H277,2)</f>
        <v>0</v>
      </c>
      <c r="K277" s="270" t="s">
        <v>1147</v>
      </c>
      <c r="L277" s="31"/>
      <c r="M277" s="135" t="s">
        <v>3</v>
      </c>
      <c r="N277" s="136" t="s">
        <v>44</v>
      </c>
      <c r="O277" s="137">
        <v>0.287</v>
      </c>
      <c r="P277" s="137">
        <f>O277*H277</f>
        <v>1.148</v>
      </c>
      <c r="Q277" s="137">
        <v>0</v>
      </c>
      <c r="R277" s="137">
        <f>Q277*H277</f>
        <v>0</v>
      </c>
      <c r="S277" s="137">
        <v>0.00925</v>
      </c>
      <c r="T277" s="138">
        <f>S277*H277</f>
        <v>0.037</v>
      </c>
      <c r="U277" s="30"/>
      <c r="V277" s="30"/>
      <c r="W277" s="30"/>
      <c r="X277" s="30"/>
      <c r="Y277" s="30"/>
      <c r="Z277" s="30"/>
      <c r="AA277" s="30"/>
      <c r="AB277" s="30"/>
      <c r="AC277" s="30"/>
      <c r="AD277" s="30"/>
      <c r="AE277" s="30"/>
      <c r="AR277" s="139" t="s">
        <v>135</v>
      </c>
      <c r="AT277" s="139" t="s">
        <v>130</v>
      </c>
      <c r="AU277" s="139" t="s">
        <v>83</v>
      </c>
      <c r="AY277" s="18" t="s">
        <v>128</v>
      </c>
      <c r="BE277" s="140">
        <f>IF(N277="základní",J277,0)</f>
        <v>0</v>
      </c>
      <c r="BF277" s="140">
        <f>IF(N277="snížená",J277,0)</f>
        <v>0</v>
      </c>
      <c r="BG277" s="140">
        <f>IF(N277="zákl. přenesená",J277,0)</f>
        <v>0</v>
      </c>
      <c r="BH277" s="140">
        <f>IF(N277="sníž. přenesená",J277,0)</f>
        <v>0</v>
      </c>
      <c r="BI277" s="140">
        <f>IF(N277="nulová",J277,0)</f>
        <v>0</v>
      </c>
      <c r="BJ277" s="18" t="s">
        <v>135</v>
      </c>
      <c r="BK277" s="140">
        <f>ROUND(I277*H277,2)</f>
        <v>0</v>
      </c>
      <c r="BL277" s="18" t="s">
        <v>135</v>
      </c>
      <c r="BM277" s="139" t="s">
        <v>1359</v>
      </c>
    </row>
    <row r="278" spans="1:47" s="2" customFormat="1" ht="39">
      <c r="A278" s="30"/>
      <c r="B278" s="298"/>
      <c r="C278" s="263"/>
      <c r="D278" s="273" t="s">
        <v>137</v>
      </c>
      <c r="E278" s="263"/>
      <c r="F278" s="274" t="s">
        <v>1360</v>
      </c>
      <c r="G278" s="263"/>
      <c r="H278" s="263"/>
      <c r="I278" s="30"/>
      <c r="J278" s="263"/>
      <c r="K278" s="263"/>
      <c r="L278" s="31"/>
      <c r="M278" s="141"/>
      <c r="N278" s="142"/>
      <c r="O278" s="51"/>
      <c r="P278" s="51"/>
      <c r="Q278" s="51"/>
      <c r="R278" s="51"/>
      <c r="S278" s="51"/>
      <c r="T278" s="52"/>
      <c r="U278" s="30"/>
      <c r="V278" s="30"/>
      <c r="W278" s="30"/>
      <c r="X278" s="30"/>
      <c r="Y278" s="30"/>
      <c r="Z278" s="30"/>
      <c r="AA278" s="30"/>
      <c r="AB278" s="30"/>
      <c r="AC278" s="30"/>
      <c r="AD278" s="30"/>
      <c r="AE278" s="30"/>
      <c r="AT278" s="18" t="s">
        <v>137</v>
      </c>
      <c r="AU278" s="18" t="s">
        <v>83</v>
      </c>
    </row>
    <row r="279" spans="1:65" s="2" customFormat="1" ht="33" customHeight="1">
      <c r="A279" s="30"/>
      <c r="B279" s="298"/>
      <c r="C279" s="268" t="s">
        <v>732</v>
      </c>
      <c r="D279" s="268" t="s">
        <v>130</v>
      </c>
      <c r="E279" s="269" t="s">
        <v>1361</v>
      </c>
      <c r="F279" s="270" t="s">
        <v>1362</v>
      </c>
      <c r="G279" s="271" t="s">
        <v>177</v>
      </c>
      <c r="H279" s="272">
        <v>11.9</v>
      </c>
      <c r="I279" s="296"/>
      <c r="J279" s="294">
        <f>ROUND(I279*H279,2)</f>
        <v>0</v>
      </c>
      <c r="K279" s="270" t="s">
        <v>1147</v>
      </c>
      <c r="L279" s="31"/>
      <c r="M279" s="135" t="s">
        <v>3</v>
      </c>
      <c r="N279" s="136" t="s">
        <v>44</v>
      </c>
      <c r="O279" s="137">
        <v>0.115</v>
      </c>
      <c r="P279" s="137">
        <f>O279*H279</f>
        <v>1.3685</v>
      </c>
      <c r="Q279" s="137">
        <v>0</v>
      </c>
      <c r="R279" s="137">
        <f>Q279*H279</f>
        <v>0</v>
      </c>
      <c r="S279" s="137">
        <v>0</v>
      </c>
      <c r="T279" s="138">
        <f>S279*H279</f>
        <v>0</v>
      </c>
      <c r="U279" s="30"/>
      <c r="V279" s="30"/>
      <c r="W279" s="30"/>
      <c r="X279" s="30"/>
      <c r="Y279" s="30"/>
      <c r="Z279" s="30"/>
      <c r="AA279" s="30"/>
      <c r="AB279" s="30"/>
      <c r="AC279" s="30"/>
      <c r="AD279" s="30"/>
      <c r="AE279" s="30"/>
      <c r="AR279" s="139" t="s">
        <v>135</v>
      </c>
      <c r="AT279" s="139" t="s">
        <v>130</v>
      </c>
      <c r="AU279" s="139" t="s">
        <v>83</v>
      </c>
      <c r="AY279" s="18" t="s">
        <v>128</v>
      </c>
      <c r="BE279" s="140">
        <f>IF(N279="základní",J279,0)</f>
        <v>0</v>
      </c>
      <c r="BF279" s="140">
        <f>IF(N279="snížená",J279,0)</f>
        <v>0</v>
      </c>
      <c r="BG279" s="140">
        <f>IF(N279="zákl. přenesená",J279,0)</f>
        <v>0</v>
      </c>
      <c r="BH279" s="140">
        <f>IF(N279="sníž. přenesená",J279,0)</f>
        <v>0</v>
      </c>
      <c r="BI279" s="140">
        <f>IF(N279="nulová",J279,0)</f>
        <v>0</v>
      </c>
      <c r="BJ279" s="18" t="s">
        <v>135</v>
      </c>
      <c r="BK279" s="140">
        <f>ROUND(I279*H279,2)</f>
        <v>0</v>
      </c>
      <c r="BL279" s="18" t="s">
        <v>135</v>
      </c>
      <c r="BM279" s="139" t="s">
        <v>1363</v>
      </c>
    </row>
    <row r="280" spans="1:47" s="2" customFormat="1" ht="58.5">
      <c r="A280" s="30"/>
      <c r="B280" s="298"/>
      <c r="C280" s="263"/>
      <c r="D280" s="273" t="s">
        <v>137</v>
      </c>
      <c r="E280" s="263"/>
      <c r="F280" s="274" t="s">
        <v>1364</v>
      </c>
      <c r="G280" s="263"/>
      <c r="H280" s="263"/>
      <c r="I280" s="30"/>
      <c r="J280" s="263"/>
      <c r="K280" s="263"/>
      <c r="L280" s="31"/>
      <c r="M280" s="141"/>
      <c r="N280" s="142"/>
      <c r="O280" s="51"/>
      <c r="P280" s="51"/>
      <c r="Q280" s="51"/>
      <c r="R280" s="51"/>
      <c r="S280" s="51"/>
      <c r="T280" s="52"/>
      <c r="U280" s="30"/>
      <c r="V280" s="30"/>
      <c r="W280" s="30"/>
      <c r="X280" s="30"/>
      <c r="Y280" s="30"/>
      <c r="Z280" s="30"/>
      <c r="AA280" s="30"/>
      <c r="AB280" s="30"/>
      <c r="AC280" s="30"/>
      <c r="AD280" s="30"/>
      <c r="AE280" s="30"/>
      <c r="AT280" s="18" t="s">
        <v>137</v>
      </c>
      <c r="AU280" s="18" t="s">
        <v>83</v>
      </c>
    </row>
    <row r="281" spans="2:51" s="14" customFormat="1" ht="12">
      <c r="B281" s="300"/>
      <c r="C281" s="278"/>
      <c r="D281" s="273" t="s">
        <v>139</v>
      </c>
      <c r="E281" s="279" t="s">
        <v>3</v>
      </c>
      <c r="F281" s="280" t="s">
        <v>1150</v>
      </c>
      <c r="G281" s="278"/>
      <c r="H281" s="281">
        <v>11.9</v>
      </c>
      <c r="J281" s="278"/>
      <c r="K281" s="278"/>
      <c r="L281" s="148"/>
      <c r="M281" s="150"/>
      <c r="N281" s="151"/>
      <c r="O281" s="151"/>
      <c r="P281" s="151"/>
      <c r="Q281" s="151"/>
      <c r="R281" s="151"/>
      <c r="S281" s="151"/>
      <c r="T281" s="152"/>
      <c r="AT281" s="149" t="s">
        <v>139</v>
      </c>
      <c r="AU281" s="149" t="s">
        <v>83</v>
      </c>
      <c r="AV281" s="14" t="s">
        <v>83</v>
      </c>
      <c r="AW281" s="14" t="s">
        <v>31</v>
      </c>
      <c r="AX281" s="14" t="s">
        <v>70</v>
      </c>
      <c r="AY281" s="149" t="s">
        <v>128</v>
      </c>
    </row>
    <row r="282" spans="2:51" s="15" customFormat="1" ht="12">
      <c r="B282" s="301"/>
      <c r="C282" s="282"/>
      <c r="D282" s="273" t="s">
        <v>139</v>
      </c>
      <c r="E282" s="283" t="s">
        <v>3</v>
      </c>
      <c r="F282" s="284" t="s">
        <v>143</v>
      </c>
      <c r="G282" s="282"/>
      <c r="H282" s="285">
        <v>11.9</v>
      </c>
      <c r="J282" s="282"/>
      <c r="K282" s="282"/>
      <c r="L282" s="153"/>
      <c r="M282" s="155"/>
      <c r="N282" s="156"/>
      <c r="O282" s="156"/>
      <c r="P282" s="156"/>
      <c r="Q282" s="156"/>
      <c r="R282" s="156"/>
      <c r="S282" s="156"/>
      <c r="T282" s="157"/>
      <c r="AT282" s="154" t="s">
        <v>139</v>
      </c>
      <c r="AU282" s="154" t="s">
        <v>83</v>
      </c>
      <c r="AV282" s="15" t="s">
        <v>135</v>
      </c>
      <c r="AW282" s="15" t="s">
        <v>31</v>
      </c>
      <c r="AX282" s="15" t="s">
        <v>77</v>
      </c>
      <c r="AY282" s="154" t="s">
        <v>128</v>
      </c>
    </row>
    <row r="283" spans="1:65" s="2" customFormat="1" ht="21.75" customHeight="1">
      <c r="A283" s="30"/>
      <c r="B283" s="298"/>
      <c r="C283" s="268" t="s">
        <v>739</v>
      </c>
      <c r="D283" s="268" t="s">
        <v>130</v>
      </c>
      <c r="E283" s="269" t="s">
        <v>1365</v>
      </c>
      <c r="F283" s="270" t="s">
        <v>1366</v>
      </c>
      <c r="G283" s="271" t="s">
        <v>177</v>
      </c>
      <c r="H283" s="272">
        <v>17.5</v>
      </c>
      <c r="I283" s="296"/>
      <c r="J283" s="294">
        <f>ROUND(I283*H283,2)</f>
        <v>0</v>
      </c>
      <c r="K283" s="270" t="s">
        <v>1147</v>
      </c>
      <c r="L283" s="31"/>
      <c r="M283" s="135" t="s">
        <v>3</v>
      </c>
      <c r="N283" s="136" t="s">
        <v>44</v>
      </c>
      <c r="O283" s="137">
        <v>0.22</v>
      </c>
      <c r="P283" s="137">
        <f>O283*H283</f>
        <v>3.85</v>
      </c>
      <c r="Q283" s="137">
        <v>0</v>
      </c>
      <c r="R283" s="137">
        <f>Q283*H283</f>
        <v>0</v>
      </c>
      <c r="S283" s="137">
        <v>0</v>
      </c>
      <c r="T283" s="138">
        <f>S283*H283</f>
        <v>0</v>
      </c>
      <c r="U283" s="30"/>
      <c r="V283" s="30"/>
      <c r="W283" s="30"/>
      <c r="X283" s="30"/>
      <c r="Y283" s="30"/>
      <c r="Z283" s="30"/>
      <c r="AA283" s="30"/>
      <c r="AB283" s="30"/>
      <c r="AC283" s="30"/>
      <c r="AD283" s="30"/>
      <c r="AE283" s="30"/>
      <c r="AR283" s="139" t="s">
        <v>135</v>
      </c>
      <c r="AT283" s="139" t="s">
        <v>130</v>
      </c>
      <c r="AU283" s="139" t="s">
        <v>83</v>
      </c>
      <c r="AY283" s="18" t="s">
        <v>128</v>
      </c>
      <c r="BE283" s="140">
        <f>IF(N283="základní",J283,0)</f>
        <v>0</v>
      </c>
      <c r="BF283" s="140">
        <f>IF(N283="snížená",J283,0)</f>
        <v>0</v>
      </c>
      <c r="BG283" s="140">
        <f>IF(N283="zákl. přenesená",J283,0)</f>
        <v>0</v>
      </c>
      <c r="BH283" s="140">
        <f>IF(N283="sníž. přenesená",J283,0)</f>
        <v>0</v>
      </c>
      <c r="BI283" s="140">
        <f>IF(N283="nulová",J283,0)</f>
        <v>0</v>
      </c>
      <c r="BJ283" s="18" t="s">
        <v>135</v>
      </c>
      <c r="BK283" s="140">
        <f>ROUND(I283*H283,2)</f>
        <v>0</v>
      </c>
      <c r="BL283" s="18" t="s">
        <v>135</v>
      </c>
      <c r="BM283" s="139" t="s">
        <v>1367</v>
      </c>
    </row>
    <row r="284" spans="1:47" s="2" customFormat="1" ht="58.5">
      <c r="A284" s="30"/>
      <c r="B284" s="298"/>
      <c r="C284" s="263"/>
      <c r="D284" s="273" t="s">
        <v>137</v>
      </c>
      <c r="E284" s="263"/>
      <c r="F284" s="274" t="s">
        <v>1364</v>
      </c>
      <c r="G284" s="263"/>
      <c r="H284" s="263"/>
      <c r="I284" s="30"/>
      <c r="J284" s="263"/>
      <c r="K284" s="263"/>
      <c r="L284" s="31"/>
      <c r="M284" s="141"/>
      <c r="N284" s="142"/>
      <c r="O284" s="51"/>
      <c r="P284" s="51"/>
      <c r="Q284" s="51"/>
      <c r="R284" s="51"/>
      <c r="S284" s="51"/>
      <c r="T284" s="52"/>
      <c r="U284" s="30"/>
      <c r="V284" s="30"/>
      <c r="W284" s="30"/>
      <c r="X284" s="30"/>
      <c r="Y284" s="30"/>
      <c r="Z284" s="30"/>
      <c r="AA284" s="30"/>
      <c r="AB284" s="30"/>
      <c r="AC284" s="30"/>
      <c r="AD284" s="30"/>
      <c r="AE284" s="30"/>
      <c r="AT284" s="18" t="s">
        <v>137</v>
      </c>
      <c r="AU284" s="18" t="s">
        <v>83</v>
      </c>
    </row>
    <row r="285" spans="2:51" s="14" customFormat="1" ht="12">
      <c r="B285" s="300"/>
      <c r="C285" s="278"/>
      <c r="D285" s="273" t="s">
        <v>139</v>
      </c>
      <c r="E285" s="279" t="s">
        <v>3</v>
      </c>
      <c r="F285" s="280" t="s">
        <v>1154</v>
      </c>
      <c r="G285" s="278"/>
      <c r="H285" s="281">
        <v>17.5</v>
      </c>
      <c r="J285" s="278"/>
      <c r="K285" s="278"/>
      <c r="L285" s="148"/>
      <c r="M285" s="150"/>
      <c r="N285" s="151"/>
      <c r="O285" s="151"/>
      <c r="P285" s="151"/>
      <c r="Q285" s="151"/>
      <c r="R285" s="151"/>
      <c r="S285" s="151"/>
      <c r="T285" s="152"/>
      <c r="AT285" s="149" t="s">
        <v>139</v>
      </c>
      <c r="AU285" s="149" t="s">
        <v>83</v>
      </c>
      <c r="AV285" s="14" t="s">
        <v>83</v>
      </c>
      <c r="AW285" s="14" t="s">
        <v>31</v>
      </c>
      <c r="AX285" s="14" t="s">
        <v>77</v>
      </c>
      <c r="AY285" s="149" t="s">
        <v>128</v>
      </c>
    </row>
    <row r="286" spans="1:65" s="2" customFormat="1" ht="16.5" customHeight="1">
      <c r="A286" s="30"/>
      <c r="B286" s="298"/>
      <c r="C286" s="268" t="s">
        <v>748</v>
      </c>
      <c r="D286" s="268" t="s">
        <v>130</v>
      </c>
      <c r="E286" s="269" t="s">
        <v>1368</v>
      </c>
      <c r="F286" s="270" t="s">
        <v>1369</v>
      </c>
      <c r="G286" s="271" t="s">
        <v>177</v>
      </c>
      <c r="H286" s="272">
        <v>138.564</v>
      </c>
      <c r="I286" s="296"/>
      <c r="J286" s="294">
        <f>ROUND(I286*H286,2)</f>
        <v>0</v>
      </c>
      <c r="K286" s="270" t="s">
        <v>1147</v>
      </c>
      <c r="L286" s="31"/>
      <c r="M286" s="135" t="s">
        <v>3</v>
      </c>
      <c r="N286" s="136" t="s">
        <v>44</v>
      </c>
      <c r="O286" s="137">
        <v>0.51</v>
      </c>
      <c r="P286" s="137">
        <f>O286*H286</f>
        <v>70.66763999999999</v>
      </c>
      <c r="Q286" s="137">
        <v>0</v>
      </c>
      <c r="R286" s="137">
        <f>Q286*H286</f>
        <v>0</v>
      </c>
      <c r="S286" s="137">
        <v>0</v>
      </c>
      <c r="T286" s="138">
        <f>S286*H286</f>
        <v>0</v>
      </c>
      <c r="U286" s="30"/>
      <c r="V286" s="30"/>
      <c r="W286" s="30"/>
      <c r="X286" s="30"/>
      <c r="Y286" s="30"/>
      <c r="Z286" s="30"/>
      <c r="AA286" s="30"/>
      <c r="AB286" s="30"/>
      <c r="AC286" s="30"/>
      <c r="AD286" s="30"/>
      <c r="AE286" s="30"/>
      <c r="AR286" s="139" t="s">
        <v>135</v>
      </c>
      <c r="AT286" s="139" t="s">
        <v>130</v>
      </c>
      <c r="AU286" s="139" t="s">
        <v>83</v>
      </c>
      <c r="AY286" s="18" t="s">
        <v>128</v>
      </c>
      <c r="BE286" s="140">
        <f>IF(N286="základní",J286,0)</f>
        <v>0</v>
      </c>
      <c r="BF286" s="140">
        <f>IF(N286="snížená",J286,0)</f>
        <v>0</v>
      </c>
      <c r="BG286" s="140">
        <f>IF(N286="zákl. přenesená",J286,0)</f>
        <v>0</v>
      </c>
      <c r="BH286" s="140">
        <f>IF(N286="sníž. přenesená",J286,0)</f>
        <v>0</v>
      </c>
      <c r="BI286" s="140">
        <f>IF(N286="nulová",J286,0)</f>
        <v>0</v>
      </c>
      <c r="BJ286" s="18" t="s">
        <v>135</v>
      </c>
      <c r="BK286" s="140">
        <f>ROUND(I286*H286,2)</f>
        <v>0</v>
      </c>
      <c r="BL286" s="18" t="s">
        <v>135</v>
      </c>
      <c r="BM286" s="139" t="s">
        <v>1370</v>
      </c>
    </row>
    <row r="287" spans="1:47" s="2" customFormat="1" ht="58.5">
      <c r="A287" s="30"/>
      <c r="B287" s="298"/>
      <c r="C287" s="263"/>
      <c r="D287" s="273" t="s">
        <v>137</v>
      </c>
      <c r="E287" s="263"/>
      <c r="F287" s="274" t="s">
        <v>1371</v>
      </c>
      <c r="G287" s="263"/>
      <c r="H287" s="263"/>
      <c r="I287" s="30"/>
      <c r="J287" s="263"/>
      <c r="K287" s="263"/>
      <c r="L287" s="31"/>
      <c r="M287" s="141"/>
      <c r="N287" s="142"/>
      <c r="O287" s="51"/>
      <c r="P287" s="51"/>
      <c r="Q287" s="51"/>
      <c r="R287" s="51"/>
      <c r="S287" s="51"/>
      <c r="T287" s="52"/>
      <c r="U287" s="30"/>
      <c r="V287" s="30"/>
      <c r="W287" s="30"/>
      <c r="X287" s="30"/>
      <c r="Y287" s="30"/>
      <c r="Z287" s="30"/>
      <c r="AA287" s="30"/>
      <c r="AB287" s="30"/>
      <c r="AC287" s="30"/>
      <c r="AD287" s="30"/>
      <c r="AE287" s="30"/>
      <c r="AT287" s="18" t="s">
        <v>137</v>
      </c>
      <c r="AU287" s="18" t="s">
        <v>83</v>
      </c>
    </row>
    <row r="288" spans="2:63" s="12" customFormat="1" ht="22.9" customHeight="1">
      <c r="B288" s="299"/>
      <c r="C288" s="264"/>
      <c r="D288" s="265" t="s">
        <v>69</v>
      </c>
      <c r="E288" s="267" t="s">
        <v>715</v>
      </c>
      <c r="F288" s="267" t="s">
        <v>716</v>
      </c>
      <c r="G288" s="264"/>
      <c r="H288" s="264"/>
      <c r="J288" s="293">
        <f>BK288</f>
        <v>0</v>
      </c>
      <c r="K288" s="264"/>
      <c r="L288" s="125"/>
      <c r="M288" s="127"/>
      <c r="N288" s="128"/>
      <c r="O288" s="128"/>
      <c r="P288" s="129">
        <f>SUM(P289:P301)</f>
        <v>54.434771999999995</v>
      </c>
      <c r="Q288" s="128"/>
      <c r="R288" s="129">
        <f>SUM(R289:R301)</f>
        <v>0</v>
      </c>
      <c r="S288" s="128"/>
      <c r="T288" s="130">
        <f>SUM(T289:T301)</f>
        <v>0</v>
      </c>
      <c r="AR288" s="126" t="s">
        <v>77</v>
      </c>
      <c r="AT288" s="131" t="s">
        <v>69</v>
      </c>
      <c r="AU288" s="131" t="s">
        <v>77</v>
      </c>
      <c r="AY288" s="126" t="s">
        <v>128</v>
      </c>
      <c r="BK288" s="132">
        <f>SUM(BK289:BK301)</f>
        <v>0</v>
      </c>
    </row>
    <row r="289" spans="1:65" s="2" customFormat="1" ht="21.75" customHeight="1">
      <c r="A289" s="30"/>
      <c r="B289" s="298"/>
      <c r="C289" s="268" t="s">
        <v>754</v>
      </c>
      <c r="D289" s="268" t="s">
        <v>130</v>
      </c>
      <c r="E289" s="269" t="s">
        <v>1372</v>
      </c>
      <c r="F289" s="270" t="s">
        <v>1373</v>
      </c>
      <c r="G289" s="271" t="s">
        <v>164</v>
      </c>
      <c r="H289" s="272">
        <v>0.319</v>
      </c>
      <c r="I289" s="296"/>
      <c r="J289" s="294">
        <f>ROUND(I289*H289,2)</f>
        <v>0</v>
      </c>
      <c r="K289" s="270" t="s">
        <v>1147</v>
      </c>
      <c r="L289" s="31"/>
      <c r="M289" s="135" t="s">
        <v>3</v>
      </c>
      <c r="N289" s="136" t="s">
        <v>44</v>
      </c>
      <c r="O289" s="137">
        <v>0</v>
      </c>
      <c r="P289" s="137">
        <f>O289*H289</f>
        <v>0</v>
      </c>
      <c r="Q289" s="137">
        <v>0</v>
      </c>
      <c r="R289" s="137">
        <f>Q289*H289</f>
        <v>0</v>
      </c>
      <c r="S289" s="137">
        <v>0</v>
      </c>
      <c r="T289" s="138">
        <f>S289*H289</f>
        <v>0</v>
      </c>
      <c r="U289" s="30"/>
      <c r="V289" s="30"/>
      <c r="W289" s="30"/>
      <c r="X289" s="30"/>
      <c r="Y289" s="30"/>
      <c r="Z289" s="30"/>
      <c r="AA289" s="30"/>
      <c r="AB289" s="30"/>
      <c r="AC289" s="30"/>
      <c r="AD289" s="30"/>
      <c r="AE289" s="30"/>
      <c r="AR289" s="139" t="s">
        <v>135</v>
      </c>
      <c r="AT289" s="139" t="s">
        <v>130</v>
      </c>
      <c r="AU289" s="139" t="s">
        <v>83</v>
      </c>
      <c r="AY289" s="18" t="s">
        <v>128</v>
      </c>
      <c r="BE289" s="140">
        <f>IF(N289="základní",J289,0)</f>
        <v>0</v>
      </c>
      <c r="BF289" s="140">
        <f>IF(N289="snížená",J289,0)</f>
        <v>0</v>
      </c>
      <c r="BG289" s="140">
        <f>IF(N289="zákl. přenesená",J289,0)</f>
        <v>0</v>
      </c>
      <c r="BH289" s="140">
        <f>IF(N289="sníž. přenesená",J289,0)</f>
        <v>0</v>
      </c>
      <c r="BI289" s="140">
        <f>IF(N289="nulová",J289,0)</f>
        <v>0</v>
      </c>
      <c r="BJ289" s="18" t="s">
        <v>135</v>
      </c>
      <c r="BK289" s="140">
        <f>ROUND(I289*H289,2)</f>
        <v>0</v>
      </c>
      <c r="BL289" s="18" t="s">
        <v>135</v>
      </c>
      <c r="BM289" s="139" t="s">
        <v>1374</v>
      </c>
    </row>
    <row r="290" spans="1:47" s="2" customFormat="1" ht="58.5">
      <c r="A290" s="30"/>
      <c r="B290" s="298"/>
      <c r="C290" s="263"/>
      <c r="D290" s="273" t="s">
        <v>137</v>
      </c>
      <c r="E290" s="263"/>
      <c r="F290" s="274" t="s">
        <v>736</v>
      </c>
      <c r="G290" s="263"/>
      <c r="H290" s="263"/>
      <c r="I290" s="30"/>
      <c r="J290" s="263"/>
      <c r="K290" s="263"/>
      <c r="L290" s="31"/>
      <c r="M290" s="141"/>
      <c r="N290" s="142"/>
      <c r="O290" s="51"/>
      <c r="P290" s="51"/>
      <c r="Q290" s="51"/>
      <c r="R290" s="51"/>
      <c r="S290" s="51"/>
      <c r="T290" s="52"/>
      <c r="U290" s="30"/>
      <c r="V290" s="30"/>
      <c r="W290" s="30"/>
      <c r="X290" s="30"/>
      <c r="Y290" s="30"/>
      <c r="Z290" s="30"/>
      <c r="AA290" s="30"/>
      <c r="AB290" s="30"/>
      <c r="AC290" s="30"/>
      <c r="AD290" s="30"/>
      <c r="AE290" s="30"/>
      <c r="AT290" s="18" t="s">
        <v>137</v>
      </c>
      <c r="AU290" s="18" t="s">
        <v>83</v>
      </c>
    </row>
    <row r="291" spans="1:65" s="2" customFormat="1" ht="16.5" customHeight="1">
      <c r="A291" s="30"/>
      <c r="B291" s="298"/>
      <c r="C291" s="268" t="s">
        <v>759</v>
      </c>
      <c r="D291" s="268" t="s">
        <v>130</v>
      </c>
      <c r="E291" s="269" t="s">
        <v>1375</v>
      </c>
      <c r="F291" s="270" t="s">
        <v>1376</v>
      </c>
      <c r="G291" s="271" t="s">
        <v>164</v>
      </c>
      <c r="H291" s="272">
        <v>45.476</v>
      </c>
      <c r="I291" s="296"/>
      <c r="J291" s="294">
        <f>ROUND(I291*H291,2)</f>
        <v>0</v>
      </c>
      <c r="K291" s="270" t="s">
        <v>1147</v>
      </c>
      <c r="L291" s="31"/>
      <c r="M291" s="135" t="s">
        <v>3</v>
      </c>
      <c r="N291" s="136" t="s">
        <v>44</v>
      </c>
      <c r="O291" s="137">
        <v>1.15</v>
      </c>
      <c r="P291" s="137">
        <f>O291*H291</f>
        <v>52.297399999999996</v>
      </c>
      <c r="Q291" s="137">
        <v>0</v>
      </c>
      <c r="R291" s="137">
        <f>Q291*H291</f>
        <v>0</v>
      </c>
      <c r="S291" s="137">
        <v>0</v>
      </c>
      <c r="T291" s="138">
        <f>S291*H291</f>
        <v>0</v>
      </c>
      <c r="U291" s="30"/>
      <c r="V291" s="30"/>
      <c r="W291" s="30"/>
      <c r="X291" s="30"/>
      <c r="Y291" s="30"/>
      <c r="Z291" s="30"/>
      <c r="AA291" s="30"/>
      <c r="AB291" s="30"/>
      <c r="AC291" s="30"/>
      <c r="AD291" s="30"/>
      <c r="AE291" s="30"/>
      <c r="AR291" s="139" t="s">
        <v>135</v>
      </c>
      <c r="AT291" s="139" t="s">
        <v>130</v>
      </c>
      <c r="AU291" s="139" t="s">
        <v>83</v>
      </c>
      <c r="AY291" s="18" t="s">
        <v>128</v>
      </c>
      <c r="BE291" s="140">
        <f>IF(N291="základní",J291,0)</f>
        <v>0</v>
      </c>
      <c r="BF291" s="140">
        <f>IF(N291="snížená",J291,0)</f>
        <v>0</v>
      </c>
      <c r="BG291" s="140">
        <f>IF(N291="zákl. přenesená",J291,0)</f>
        <v>0</v>
      </c>
      <c r="BH291" s="140">
        <f>IF(N291="sníž. přenesená",J291,0)</f>
        <v>0</v>
      </c>
      <c r="BI291" s="140">
        <f>IF(N291="nulová",J291,0)</f>
        <v>0</v>
      </c>
      <c r="BJ291" s="18" t="s">
        <v>135</v>
      </c>
      <c r="BK291" s="140">
        <f>ROUND(I291*H291,2)</f>
        <v>0</v>
      </c>
      <c r="BL291" s="18" t="s">
        <v>135</v>
      </c>
      <c r="BM291" s="139" t="s">
        <v>1377</v>
      </c>
    </row>
    <row r="292" spans="1:47" s="2" customFormat="1" ht="68.25">
      <c r="A292" s="30"/>
      <c r="B292" s="298"/>
      <c r="C292" s="263"/>
      <c r="D292" s="273" t="s">
        <v>137</v>
      </c>
      <c r="E292" s="263"/>
      <c r="F292" s="274" t="s">
        <v>1378</v>
      </c>
      <c r="G292" s="263"/>
      <c r="H292" s="263"/>
      <c r="I292" s="30"/>
      <c r="J292" s="263"/>
      <c r="K292" s="263"/>
      <c r="L292" s="31"/>
      <c r="M292" s="141"/>
      <c r="N292" s="142"/>
      <c r="O292" s="51"/>
      <c r="P292" s="51"/>
      <c r="Q292" s="51"/>
      <c r="R292" s="51"/>
      <c r="S292" s="51"/>
      <c r="T292" s="52"/>
      <c r="U292" s="30"/>
      <c r="V292" s="30"/>
      <c r="W292" s="30"/>
      <c r="X292" s="30"/>
      <c r="Y292" s="30"/>
      <c r="Z292" s="30"/>
      <c r="AA292" s="30"/>
      <c r="AB292" s="30"/>
      <c r="AC292" s="30"/>
      <c r="AD292" s="30"/>
      <c r="AE292" s="30"/>
      <c r="AT292" s="18" t="s">
        <v>137</v>
      </c>
      <c r="AU292" s="18" t="s">
        <v>83</v>
      </c>
    </row>
    <row r="293" spans="1:65" s="2" customFormat="1" ht="21.75" customHeight="1">
      <c r="A293" s="30"/>
      <c r="B293" s="298"/>
      <c r="C293" s="268" t="s">
        <v>763</v>
      </c>
      <c r="D293" s="268" t="s">
        <v>130</v>
      </c>
      <c r="E293" s="269" t="s">
        <v>1379</v>
      </c>
      <c r="F293" s="270" t="s">
        <v>1380</v>
      </c>
      <c r="G293" s="271" t="s">
        <v>164</v>
      </c>
      <c r="H293" s="272">
        <v>45.476</v>
      </c>
      <c r="I293" s="296"/>
      <c r="J293" s="294">
        <f>ROUND(I293*H293,2)</f>
        <v>0</v>
      </c>
      <c r="K293" s="270" t="s">
        <v>1147</v>
      </c>
      <c r="L293" s="31"/>
      <c r="M293" s="135" t="s">
        <v>3</v>
      </c>
      <c r="N293" s="136" t="s">
        <v>44</v>
      </c>
      <c r="O293" s="137">
        <v>0.032</v>
      </c>
      <c r="P293" s="137">
        <f>O293*H293</f>
        <v>1.455232</v>
      </c>
      <c r="Q293" s="137">
        <v>0</v>
      </c>
      <c r="R293" s="137">
        <f>Q293*H293</f>
        <v>0</v>
      </c>
      <c r="S293" s="137">
        <v>0</v>
      </c>
      <c r="T293" s="138">
        <f>S293*H293</f>
        <v>0</v>
      </c>
      <c r="U293" s="30"/>
      <c r="V293" s="30"/>
      <c r="W293" s="30"/>
      <c r="X293" s="30"/>
      <c r="Y293" s="30"/>
      <c r="Z293" s="30"/>
      <c r="AA293" s="30"/>
      <c r="AB293" s="30"/>
      <c r="AC293" s="30"/>
      <c r="AD293" s="30"/>
      <c r="AE293" s="30"/>
      <c r="AR293" s="139" t="s">
        <v>135</v>
      </c>
      <c r="AT293" s="139" t="s">
        <v>130</v>
      </c>
      <c r="AU293" s="139" t="s">
        <v>83</v>
      </c>
      <c r="AY293" s="18" t="s">
        <v>128</v>
      </c>
      <c r="BE293" s="140">
        <f>IF(N293="základní",J293,0)</f>
        <v>0</v>
      </c>
      <c r="BF293" s="140">
        <f>IF(N293="snížená",J293,0)</f>
        <v>0</v>
      </c>
      <c r="BG293" s="140">
        <f>IF(N293="zákl. přenesená",J293,0)</f>
        <v>0</v>
      </c>
      <c r="BH293" s="140">
        <f>IF(N293="sníž. přenesená",J293,0)</f>
        <v>0</v>
      </c>
      <c r="BI293" s="140">
        <f>IF(N293="nulová",J293,0)</f>
        <v>0</v>
      </c>
      <c r="BJ293" s="18" t="s">
        <v>135</v>
      </c>
      <c r="BK293" s="140">
        <f>ROUND(I293*H293,2)</f>
        <v>0</v>
      </c>
      <c r="BL293" s="18" t="s">
        <v>135</v>
      </c>
      <c r="BM293" s="139" t="s">
        <v>1381</v>
      </c>
    </row>
    <row r="294" spans="1:47" s="2" customFormat="1" ht="78">
      <c r="A294" s="30"/>
      <c r="B294" s="298"/>
      <c r="C294" s="263"/>
      <c r="D294" s="273" t="s">
        <v>137</v>
      </c>
      <c r="E294" s="263"/>
      <c r="F294" s="274" t="s">
        <v>1382</v>
      </c>
      <c r="G294" s="263"/>
      <c r="H294" s="263"/>
      <c r="I294" s="30"/>
      <c r="J294" s="263"/>
      <c r="K294" s="263"/>
      <c r="L294" s="31"/>
      <c r="M294" s="141"/>
      <c r="N294" s="142"/>
      <c r="O294" s="51"/>
      <c r="P294" s="51"/>
      <c r="Q294" s="51"/>
      <c r="R294" s="51"/>
      <c r="S294" s="51"/>
      <c r="T294" s="52"/>
      <c r="U294" s="30"/>
      <c r="V294" s="30"/>
      <c r="W294" s="30"/>
      <c r="X294" s="30"/>
      <c r="Y294" s="30"/>
      <c r="Z294" s="30"/>
      <c r="AA294" s="30"/>
      <c r="AB294" s="30"/>
      <c r="AC294" s="30"/>
      <c r="AD294" s="30"/>
      <c r="AE294" s="30"/>
      <c r="AT294" s="18" t="s">
        <v>137</v>
      </c>
      <c r="AU294" s="18" t="s">
        <v>83</v>
      </c>
    </row>
    <row r="295" spans="1:65" s="2" customFormat="1" ht="21.75" customHeight="1">
      <c r="A295" s="30"/>
      <c r="B295" s="298"/>
      <c r="C295" s="268" t="s">
        <v>768</v>
      </c>
      <c r="D295" s="268" t="s">
        <v>130</v>
      </c>
      <c r="E295" s="269" t="s">
        <v>1383</v>
      </c>
      <c r="F295" s="270" t="s">
        <v>1384</v>
      </c>
      <c r="G295" s="271" t="s">
        <v>164</v>
      </c>
      <c r="H295" s="272">
        <v>227.38</v>
      </c>
      <c r="I295" s="296"/>
      <c r="J295" s="294">
        <f>ROUND(I295*H295,2)</f>
        <v>0</v>
      </c>
      <c r="K295" s="270" t="s">
        <v>1147</v>
      </c>
      <c r="L295" s="31"/>
      <c r="M295" s="135" t="s">
        <v>3</v>
      </c>
      <c r="N295" s="136" t="s">
        <v>44</v>
      </c>
      <c r="O295" s="137">
        <v>0.003</v>
      </c>
      <c r="P295" s="137">
        <f>O295*H295</f>
        <v>0.68214</v>
      </c>
      <c r="Q295" s="137">
        <v>0</v>
      </c>
      <c r="R295" s="137">
        <f>Q295*H295</f>
        <v>0</v>
      </c>
      <c r="S295" s="137">
        <v>0</v>
      </c>
      <c r="T295" s="138">
        <f>S295*H295</f>
        <v>0</v>
      </c>
      <c r="U295" s="30"/>
      <c r="V295" s="30"/>
      <c r="W295" s="30"/>
      <c r="X295" s="30"/>
      <c r="Y295" s="30"/>
      <c r="Z295" s="30"/>
      <c r="AA295" s="30"/>
      <c r="AB295" s="30"/>
      <c r="AC295" s="30"/>
      <c r="AD295" s="30"/>
      <c r="AE295" s="30"/>
      <c r="AR295" s="139" t="s">
        <v>135</v>
      </c>
      <c r="AT295" s="139" t="s">
        <v>130</v>
      </c>
      <c r="AU295" s="139" t="s">
        <v>83</v>
      </c>
      <c r="AY295" s="18" t="s">
        <v>128</v>
      </c>
      <c r="BE295" s="140">
        <f>IF(N295="základní",J295,0)</f>
        <v>0</v>
      </c>
      <c r="BF295" s="140">
        <f>IF(N295="snížená",J295,0)</f>
        <v>0</v>
      </c>
      <c r="BG295" s="140">
        <f>IF(N295="zákl. přenesená",J295,0)</f>
        <v>0</v>
      </c>
      <c r="BH295" s="140">
        <f>IF(N295="sníž. přenesená",J295,0)</f>
        <v>0</v>
      </c>
      <c r="BI295" s="140">
        <f>IF(N295="nulová",J295,0)</f>
        <v>0</v>
      </c>
      <c r="BJ295" s="18" t="s">
        <v>135</v>
      </c>
      <c r="BK295" s="140">
        <f>ROUND(I295*H295,2)</f>
        <v>0</v>
      </c>
      <c r="BL295" s="18" t="s">
        <v>135</v>
      </c>
      <c r="BM295" s="139" t="s">
        <v>1385</v>
      </c>
    </row>
    <row r="296" spans="1:47" s="2" customFormat="1" ht="78">
      <c r="A296" s="30"/>
      <c r="B296" s="298"/>
      <c r="C296" s="263"/>
      <c r="D296" s="273" t="s">
        <v>137</v>
      </c>
      <c r="E296" s="263"/>
      <c r="F296" s="274" t="s">
        <v>1382</v>
      </c>
      <c r="G296" s="263"/>
      <c r="H296" s="263"/>
      <c r="I296" s="30"/>
      <c r="J296" s="263"/>
      <c r="K296" s="263"/>
      <c r="L296" s="31"/>
      <c r="M296" s="141"/>
      <c r="N296" s="142"/>
      <c r="O296" s="51"/>
      <c r="P296" s="51"/>
      <c r="Q296" s="51"/>
      <c r="R296" s="51"/>
      <c r="S296" s="51"/>
      <c r="T296" s="52"/>
      <c r="U296" s="30"/>
      <c r="V296" s="30"/>
      <c r="W296" s="30"/>
      <c r="X296" s="30"/>
      <c r="Y296" s="30"/>
      <c r="Z296" s="30"/>
      <c r="AA296" s="30"/>
      <c r="AB296" s="30"/>
      <c r="AC296" s="30"/>
      <c r="AD296" s="30"/>
      <c r="AE296" s="30"/>
      <c r="AT296" s="18" t="s">
        <v>137</v>
      </c>
      <c r="AU296" s="18" t="s">
        <v>83</v>
      </c>
    </row>
    <row r="297" spans="2:51" s="14" customFormat="1" ht="12">
      <c r="B297" s="300"/>
      <c r="C297" s="278"/>
      <c r="D297" s="273" t="s">
        <v>139</v>
      </c>
      <c r="E297" s="278"/>
      <c r="F297" s="280" t="s">
        <v>1386</v>
      </c>
      <c r="G297" s="278"/>
      <c r="H297" s="281">
        <v>227.38</v>
      </c>
      <c r="J297" s="278"/>
      <c r="K297" s="278"/>
      <c r="L297" s="148"/>
      <c r="M297" s="150"/>
      <c r="N297" s="151"/>
      <c r="O297" s="151"/>
      <c r="P297" s="151"/>
      <c r="Q297" s="151"/>
      <c r="R297" s="151"/>
      <c r="S297" s="151"/>
      <c r="T297" s="152"/>
      <c r="AT297" s="149" t="s">
        <v>139</v>
      </c>
      <c r="AU297" s="149" t="s">
        <v>83</v>
      </c>
      <c r="AV297" s="14" t="s">
        <v>83</v>
      </c>
      <c r="AW297" s="14" t="s">
        <v>4</v>
      </c>
      <c r="AX297" s="14" t="s">
        <v>77</v>
      </c>
      <c r="AY297" s="149" t="s">
        <v>128</v>
      </c>
    </row>
    <row r="298" spans="1:65" s="2" customFormat="1" ht="21.75" customHeight="1">
      <c r="A298" s="30"/>
      <c r="B298" s="298"/>
      <c r="C298" s="268" t="s">
        <v>773</v>
      </c>
      <c r="D298" s="268" t="s">
        <v>130</v>
      </c>
      <c r="E298" s="269" t="s">
        <v>1387</v>
      </c>
      <c r="F298" s="270" t="s">
        <v>1388</v>
      </c>
      <c r="G298" s="271" t="s">
        <v>164</v>
      </c>
      <c r="H298" s="272">
        <v>36.973</v>
      </c>
      <c r="I298" s="296"/>
      <c r="J298" s="294">
        <f>ROUND(I298*H298,2)</f>
        <v>0</v>
      </c>
      <c r="K298" s="270" t="s">
        <v>1147</v>
      </c>
      <c r="L298" s="31"/>
      <c r="M298" s="135" t="s">
        <v>3</v>
      </c>
      <c r="N298" s="136" t="s">
        <v>44</v>
      </c>
      <c r="O298" s="137">
        <v>0</v>
      </c>
      <c r="P298" s="137">
        <f>O298*H298</f>
        <v>0</v>
      </c>
      <c r="Q298" s="137">
        <v>0</v>
      </c>
      <c r="R298" s="137">
        <f>Q298*H298</f>
        <v>0</v>
      </c>
      <c r="S298" s="137">
        <v>0</v>
      </c>
      <c r="T298" s="138">
        <f>S298*H298</f>
        <v>0</v>
      </c>
      <c r="U298" s="30"/>
      <c r="V298" s="30"/>
      <c r="W298" s="30"/>
      <c r="X298" s="30"/>
      <c r="Y298" s="30"/>
      <c r="Z298" s="30"/>
      <c r="AA298" s="30"/>
      <c r="AB298" s="30"/>
      <c r="AC298" s="30"/>
      <c r="AD298" s="30"/>
      <c r="AE298" s="30"/>
      <c r="AR298" s="139" t="s">
        <v>135</v>
      </c>
      <c r="AT298" s="139" t="s">
        <v>130</v>
      </c>
      <c r="AU298" s="139" t="s">
        <v>83</v>
      </c>
      <c r="AY298" s="18" t="s">
        <v>128</v>
      </c>
      <c r="BE298" s="140">
        <f>IF(N298="základní",J298,0)</f>
        <v>0</v>
      </c>
      <c r="BF298" s="140">
        <f>IF(N298="snížená",J298,0)</f>
        <v>0</v>
      </c>
      <c r="BG298" s="140">
        <f>IF(N298="zákl. přenesená",J298,0)</f>
        <v>0</v>
      </c>
      <c r="BH298" s="140">
        <f>IF(N298="sníž. přenesená",J298,0)</f>
        <v>0</v>
      </c>
      <c r="BI298" s="140">
        <f>IF(N298="nulová",J298,0)</f>
        <v>0</v>
      </c>
      <c r="BJ298" s="18" t="s">
        <v>135</v>
      </c>
      <c r="BK298" s="140">
        <f>ROUND(I298*H298,2)</f>
        <v>0</v>
      </c>
      <c r="BL298" s="18" t="s">
        <v>135</v>
      </c>
      <c r="BM298" s="139" t="s">
        <v>1389</v>
      </c>
    </row>
    <row r="299" spans="1:47" s="2" customFormat="1" ht="68.25">
      <c r="A299" s="30"/>
      <c r="B299" s="298"/>
      <c r="C299" s="263"/>
      <c r="D299" s="273" t="s">
        <v>137</v>
      </c>
      <c r="E299" s="263"/>
      <c r="F299" s="274" t="s">
        <v>1390</v>
      </c>
      <c r="G299" s="263"/>
      <c r="H299" s="263"/>
      <c r="I299" s="30"/>
      <c r="J299" s="263"/>
      <c r="K299" s="263"/>
      <c r="L299" s="31"/>
      <c r="M299" s="141"/>
      <c r="N299" s="142"/>
      <c r="O299" s="51"/>
      <c r="P299" s="51"/>
      <c r="Q299" s="51"/>
      <c r="R299" s="51"/>
      <c r="S299" s="51"/>
      <c r="T299" s="52"/>
      <c r="U299" s="30"/>
      <c r="V299" s="30"/>
      <c r="W299" s="30"/>
      <c r="X299" s="30"/>
      <c r="Y299" s="30"/>
      <c r="Z299" s="30"/>
      <c r="AA299" s="30"/>
      <c r="AB299" s="30"/>
      <c r="AC299" s="30"/>
      <c r="AD299" s="30"/>
      <c r="AE299" s="30"/>
      <c r="AT299" s="18" t="s">
        <v>137</v>
      </c>
      <c r="AU299" s="18" t="s">
        <v>83</v>
      </c>
    </row>
    <row r="300" spans="1:65" s="2" customFormat="1" ht="21.75" customHeight="1">
      <c r="A300" s="30"/>
      <c r="B300" s="298"/>
      <c r="C300" s="268" t="s">
        <v>779</v>
      </c>
      <c r="D300" s="268" t="s">
        <v>130</v>
      </c>
      <c r="E300" s="269" t="s">
        <v>1391</v>
      </c>
      <c r="F300" s="270" t="s">
        <v>1392</v>
      </c>
      <c r="G300" s="271" t="s">
        <v>164</v>
      </c>
      <c r="H300" s="272">
        <v>8.184</v>
      </c>
      <c r="I300" s="296"/>
      <c r="J300" s="294">
        <f>ROUND(I300*H300,2)</f>
        <v>0</v>
      </c>
      <c r="K300" s="270" t="s">
        <v>1147</v>
      </c>
      <c r="L300" s="31"/>
      <c r="M300" s="135" t="s">
        <v>3</v>
      </c>
      <c r="N300" s="136" t="s">
        <v>44</v>
      </c>
      <c r="O300" s="137">
        <v>0</v>
      </c>
      <c r="P300" s="137">
        <f>O300*H300</f>
        <v>0</v>
      </c>
      <c r="Q300" s="137">
        <v>0</v>
      </c>
      <c r="R300" s="137">
        <f>Q300*H300</f>
        <v>0</v>
      </c>
      <c r="S300" s="137">
        <v>0</v>
      </c>
      <c r="T300" s="138">
        <f>S300*H300</f>
        <v>0</v>
      </c>
      <c r="U300" s="30"/>
      <c r="V300" s="30"/>
      <c r="W300" s="30"/>
      <c r="X300" s="30"/>
      <c r="Y300" s="30"/>
      <c r="Z300" s="30"/>
      <c r="AA300" s="30"/>
      <c r="AB300" s="30"/>
      <c r="AC300" s="30"/>
      <c r="AD300" s="30"/>
      <c r="AE300" s="30"/>
      <c r="AR300" s="139" t="s">
        <v>135</v>
      </c>
      <c r="AT300" s="139" t="s">
        <v>130</v>
      </c>
      <c r="AU300" s="139" t="s">
        <v>83</v>
      </c>
      <c r="AY300" s="18" t="s">
        <v>128</v>
      </c>
      <c r="BE300" s="140">
        <f>IF(N300="základní",J300,0)</f>
        <v>0</v>
      </c>
      <c r="BF300" s="140">
        <f>IF(N300="snížená",J300,0)</f>
        <v>0</v>
      </c>
      <c r="BG300" s="140">
        <f>IF(N300="zákl. přenesená",J300,0)</f>
        <v>0</v>
      </c>
      <c r="BH300" s="140">
        <f>IF(N300="sníž. přenesená",J300,0)</f>
        <v>0</v>
      </c>
      <c r="BI300" s="140">
        <f>IF(N300="nulová",J300,0)</f>
        <v>0</v>
      </c>
      <c r="BJ300" s="18" t="s">
        <v>135</v>
      </c>
      <c r="BK300" s="140">
        <f>ROUND(I300*H300,2)</f>
        <v>0</v>
      </c>
      <c r="BL300" s="18" t="s">
        <v>135</v>
      </c>
      <c r="BM300" s="139" t="s">
        <v>1393</v>
      </c>
    </row>
    <row r="301" spans="1:47" s="2" customFormat="1" ht="68.25">
      <c r="A301" s="30"/>
      <c r="B301" s="298"/>
      <c r="C301" s="263"/>
      <c r="D301" s="273" t="s">
        <v>137</v>
      </c>
      <c r="E301" s="263"/>
      <c r="F301" s="274" t="s">
        <v>1390</v>
      </c>
      <c r="G301" s="263"/>
      <c r="H301" s="263"/>
      <c r="I301" s="30"/>
      <c r="J301" s="263"/>
      <c r="K301" s="263"/>
      <c r="L301" s="31"/>
      <c r="M301" s="141"/>
      <c r="N301" s="142"/>
      <c r="O301" s="51"/>
      <c r="P301" s="51"/>
      <c r="Q301" s="51"/>
      <c r="R301" s="51"/>
      <c r="S301" s="51"/>
      <c r="T301" s="52"/>
      <c r="U301" s="30"/>
      <c r="V301" s="30"/>
      <c r="W301" s="30"/>
      <c r="X301" s="30"/>
      <c r="Y301" s="30"/>
      <c r="Z301" s="30"/>
      <c r="AA301" s="30"/>
      <c r="AB301" s="30"/>
      <c r="AC301" s="30"/>
      <c r="AD301" s="30"/>
      <c r="AE301" s="30"/>
      <c r="AT301" s="18" t="s">
        <v>137</v>
      </c>
      <c r="AU301" s="18" t="s">
        <v>83</v>
      </c>
    </row>
    <row r="302" spans="2:63" s="12" customFormat="1" ht="22.9" customHeight="1">
      <c r="B302" s="299"/>
      <c r="C302" s="264"/>
      <c r="D302" s="265" t="s">
        <v>69</v>
      </c>
      <c r="E302" s="267" t="s">
        <v>737</v>
      </c>
      <c r="F302" s="267" t="s">
        <v>738</v>
      </c>
      <c r="G302" s="264"/>
      <c r="H302" s="264"/>
      <c r="J302" s="293">
        <f>BK302</f>
        <v>0</v>
      </c>
      <c r="K302" s="264"/>
      <c r="L302" s="125"/>
      <c r="M302" s="127"/>
      <c r="N302" s="128"/>
      <c r="O302" s="128"/>
      <c r="P302" s="129">
        <f>SUM(P303:P304)</f>
        <v>67.930926</v>
      </c>
      <c r="Q302" s="128"/>
      <c r="R302" s="129">
        <f>SUM(R303:R304)</f>
        <v>0</v>
      </c>
      <c r="S302" s="128"/>
      <c r="T302" s="130">
        <f>SUM(T303:T304)</f>
        <v>0</v>
      </c>
      <c r="AR302" s="126" t="s">
        <v>77</v>
      </c>
      <c r="AT302" s="131" t="s">
        <v>69</v>
      </c>
      <c r="AU302" s="131" t="s">
        <v>77</v>
      </c>
      <c r="AY302" s="126" t="s">
        <v>128</v>
      </c>
      <c r="BK302" s="132">
        <f>SUM(BK303:BK304)</f>
        <v>0</v>
      </c>
    </row>
    <row r="303" spans="1:65" s="2" customFormat="1" ht="21.75" customHeight="1">
      <c r="A303" s="30"/>
      <c r="B303" s="298"/>
      <c r="C303" s="268" t="s">
        <v>784</v>
      </c>
      <c r="D303" s="268" t="s">
        <v>130</v>
      </c>
      <c r="E303" s="269" t="s">
        <v>1394</v>
      </c>
      <c r="F303" s="270" t="s">
        <v>1395</v>
      </c>
      <c r="G303" s="271" t="s">
        <v>164</v>
      </c>
      <c r="H303" s="272">
        <v>81.746</v>
      </c>
      <c r="I303" s="296"/>
      <c r="J303" s="294">
        <f>ROUND(I303*H303,2)</f>
        <v>0</v>
      </c>
      <c r="K303" s="270" t="s">
        <v>1147</v>
      </c>
      <c r="L303" s="31"/>
      <c r="M303" s="135" t="s">
        <v>3</v>
      </c>
      <c r="N303" s="136" t="s">
        <v>44</v>
      </c>
      <c r="O303" s="137">
        <v>0.831</v>
      </c>
      <c r="P303" s="137">
        <f>O303*H303</f>
        <v>67.930926</v>
      </c>
      <c r="Q303" s="137">
        <v>0</v>
      </c>
      <c r="R303" s="137">
        <f>Q303*H303</f>
        <v>0</v>
      </c>
      <c r="S303" s="137">
        <v>0</v>
      </c>
      <c r="T303" s="138">
        <f>S303*H303</f>
        <v>0</v>
      </c>
      <c r="U303" s="30"/>
      <c r="V303" s="30"/>
      <c r="W303" s="30"/>
      <c r="X303" s="30"/>
      <c r="Y303" s="30"/>
      <c r="Z303" s="30"/>
      <c r="AA303" s="30"/>
      <c r="AB303" s="30"/>
      <c r="AC303" s="30"/>
      <c r="AD303" s="30"/>
      <c r="AE303" s="30"/>
      <c r="AR303" s="139" t="s">
        <v>135</v>
      </c>
      <c r="AT303" s="139" t="s">
        <v>130</v>
      </c>
      <c r="AU303" s="139" t="s">
        <v>83</v>
      </c>
      <c r="AY303" s="18" t="s">
        <v>128</v>
      </c>
      <c r="BE303" s="140">
        <f>IF(N303="základní",J303,0)</f>
        <v>0</v>
      </c>
      <c r="BF303" s="140">
        <f>IF(N303="snížená",J303,0)</f>
        <v>0</v>
      </c>
      <c r="BG303" s="140">
        <f>IF(N303="zákl. přenesená",J303,0)</f>
        <v>0</v>
      </c>
      <c r="BH303" s="140">
        <f>IF(N303="sníž. přenesená",J303,0)</f>
        <v>0</v>
      </c>
      <c r="BI303" s="140">
        <f>IF(N303="nulová",J303,0)</f>
        <v>0</v>
      </c>
      <c r="BJ303" s="18" t="s">
        <v>135</v>
      </c>
      <c r="BK303" s="140">
        <f>ROUND(I303*H303,2)</f>
        <v>0</v>
      </c>
      <c r="BL303" s="18" t="s">
        <v>135</v>
      </c>
      <c r="BM303" s="139" t="s">
        <v>1396</v>
      </c>
    </row>
    <row r="304" spans="1:47" s="2" customFormat="1" ht="58.5">
      <c r="A304" s="30"/>
      <c r="B304" s="298"/>
      <c r="C304" s="263"/>
      <c r="D304" s="273" t="s">
        <v>137</v>
      </c>
      <c r="E304" s="263"/>
      <c r="F304" s="274" t="s">
        <v>743</v>
      </c>
      <c r="G304" s="263"/>
      <c r="H304" s="263"/>
      <c r="I304" s="30"/>
      <c r="J304" s="263"/>
      <c r="K304" s="263"/>
      <c r="L304" s="31"/>
      <c r="M304" s="141"/>
      <c r="N304" s="142"/>
      <c r="O304" s="51"/>
      <c r="P304" s="51"/>
      <c r="Q304" s="51"/>
      <c r="R304" s="51"/>
      <c r="S304" s="51"/>
      <c r="T304" s="52"/>
      <c r="U304" s="30"/>
      <c r="V304" s="30"/>
      <c r="W304" s="30"/>
      <c r="X304" s="30"/>
      <c r="Y304" s="30"/>
      <c r="Z304" s="30"/>
      <c r="AA304" s="30"/>
      <c r="AB304" s="30"/>
      <c r="AC304" s="30"/>
      <c r="AD304" s="30"/>
      <c r="AE304" s="30"/>
      <c r="AT304" s="18" t="s">
        <v>137</v>
      </c>
      <c r="AU304" s="18" t="s">
        <v>83</v>
      </c>
    </row>
    <row r="305" spans="2:63" s="12" customFormat="1" ht="25.9" customHeight="1">
      <c r="B305" s="299"/>
      <c r="C305" s="264"/>
      <c r="D305" s="265" t="s">
        <v>69</v>
      </c>
      <c r="E305" s="266" t="s">
        <v>744</v>
      </c>
      <c r="F305" s="266" t="s">
        <v>745</v>
      </c>
      <c r="G305" s="264"/>
      <c r="H305" s="264"/>
      <c r="J305" s="292">
        <f>BK305</f>
        <v>0</v>
      </c>
      <c r="K305" s="264"/>
      <c r="L305" s="125"/>
      <c r="M305" s="127"/>
      <c r="N305" s="128"/>
      <c r="O305" s="128"/>
      <c r="P305" s="129">
        <f>P306+P326</f>
        <v>84.46475099999999</v>
      </c>
      <c r="Q305" s="128"/>
      <c r="R305" s="129">
        <f>R306+R326</f>
        <v>0.85794444</v>
      </c>
      <c r="S305" s="128"/>
      <c r="T305" s="130">
        <f>T306+T326</f>
        <v>0.15102000000000002</v>
      </c>
      <c r="AR305" s="126" t="s">
        <v>83</v>
      </c>
      <c r="AT305" s="131" t="s">
        <v>69</v>
      </c>
      <c r="AU305" s="131" t="s">
        <v>70</v>
      </c>
      <c r="AY305" s="126" t="s">
        <v>128</v>
      </c>
      <c r="BK305" s="132">
        <f>BK306+BK326</f>
        <v>0</v>
      </c>
    </row>
    <row r="306" spans="2:63" s="12" customFormat="1" ht="22.9" customHeight="1">
      <c r="B306" s="299"/>
      <c r="C306" s="264"/>
      <c r="D306" s="265" t="s">
        <v>69</v>
      </c>
      <c r="E306" s="267" t="s">
        <v>1397</v>
      </c>
      <c r="F306" s="267" t="s">
        <v>1398</v>
      </c>
      <c r="G306" s="264"/>
      <c r="H306" s="264"/>
      <c r="J306" s="293">
        <f>BK306</f>
        <v>0</v>
      </c>
      <c r="K306" s="264"/>
      <c r="L306" s="125"/>
      <c r="M306" s="127"/>
      <c r="N306" s="128"/>
      <c r="O306" s="128"/>
      <c r="P306" s="129">
        <f>SUM(P307:P325)</f>
        <v>76.19702099999999</v>
      </c>
      <c r="Q306" s="128"/>
      <c r="R306" s="129">
        <f>SUM(R307:R325)</f>
        <v>0.69882444</v>
      </c>
      <c r="S306" s="128"/>
      <c r="T306" s="130">
        <f>SUM(T307:T325)</f>
        <v>0</v>
      </c>
      <c r="AR306" s="126" t="s">
        <v>83</v>
      </c>
      <c r="AT306" s="131" t="s">
        <v>69</v>
      </c>
      <c r="AU306" s="131" t="s">
        <v>77</v>
      </c>
      <c r="AY306" s="126" t="s">
        <v>128</v>
      </c>
      <c r="BK306" s="132">
        <f>SUM(BK307:BK325)</f>
        <v>0</v>
      </c>
    </row>
    <row r="307" spans="1:65" s="2" customFormat="1" ht="21.75" customHeight="1">
      <c r="A307" s="30"/>
      <c r="B307" s="298"/>
      <c r="C307" s="268" t="s">
        <v>265</v>
      </c>
      <c r="D307" s="268" t="s">
        <v>130</v>
      </c>
      <c r="E307" s="269" t="s">
        <v>1399</v>
      </c>
      <c r="F307" s="270" t="s">
        <v>1400</v>
      </c>
      <c r="G307" s="271" t="s">
        <v>177</v>
      </c>
      <c r="H307" s="272">
        <v>138.564</v>
      </c>
      <c r="I307" s="296"/>
      <c r="J307" s="294">
        <f>ROUND(I307*H307,2)</f>
        <v>0</v>
      </c>
      <c r="K307" s="270" t="s">
        <v>1147</v>
      </c>
      <c r="L307" s="31"/>
      <c r="M307" s="135" t="s">
        <v>3</v>
      </c>
      <c r="N307" s="136" t="s">
        <v>44</v>
      </c>
      <c r="O307" s="137">
        <v>0.122</v>
      </c>
      <c r="P307" s="137">
        <f>O307*H307</f>
        <v>16.904808</v>
      </c>
      <c r="Q307" s="137">
        <v>0.0004</v>
      </c>
      <c r="R307" s="137">
        <f>Q307*H307</f>
        <v>0.0554256</v>
      </c>
      <c r="S307" s="137">
        <v>0</v>
      </c>
      <c r="T307" s="138">
        <f>S307*H307</f>
        <v>0</v>
      </c>
      <c r="U307" s="30"/>
      <c r="V307" s="30"/>
      <c r="W307" s="30"/>
      <c r="X307" s="30"/>
      <c r="Y307" s="30"/>
      <c r="Z307" s="30"/>
      <c r="AA307" s="30"/>
      <c r="AB307" s="30"/>
      <c r="AC307" s="30"/>
      <c r="AD307" s="30"/>
      <c r="AE307" s="30"/>
      <c r="AR307" s="139" t="s">
        <v>368</v>
      </c>
      <c r="AT307" s="139" t="s">
        <v>130</v>
      </c>
      <c r="AU307" s="139" t="s">
        <v>83</v>
      </c>
      <c r="AY307" s="18" t="s">
        <v>128</v>
      </c>
      <c r="BE307" s="140">
        <f>IF(N307="základní",J307,0)</f>
        <v>0</v>
      </c>
      <c r="BF307" s="140">
        <f>IF(N307="snížená",J307,0)</f>
        <v>0</v>
      </c>
      <c r="BG307" s="140">
        <f>IF(N307="zákl. přenesená",J307,0)</f>
        <v>0</v>
      </c>
      <c r="BH307" s="140">
        <f>IF(N307="sníž. přenesená",J307,0)</f>
        <v>0</v>
      </c>
      <c r="BI307" s="140">
        <f>IF(N307="nulová",J307,0)</f>
        <v>0</v>
      </c>
      <c r="BJ307" s="18" t="s">
        <v>135</v>
      </c>
      <c r="BK307" s="140">
        <f>ROUND(I307*H307,2)</f>
        <v>0</v>
      </c>
      <c r="BL307" s="18" t="s">
        <v>368</v>
      </c>
      <c r="BM307" s="139" t="s">
        <v>1401</v>
      </c>
    </row>
    <row r="308" spans="2:51" s="14" customFormat="1" ht="12">
      <c r="B308" s="300"/>
      <c r="C308" s="278"/>
      <c r="D308" s="273" t="s">
        <v>139</v>
      </c>
      <c r="E308" s="279" t="s">
        <v>3</v>
      </c>
      <c r="F308" s="280" t="s">
        <v>1281</v>
      </c>
      <c r="G308" s="278"/>
      <c r="H308" s="281">
        <v>52.716</v>
      </c>
      <c r="J308" s="278"/>
      <c r="K308" s="278"/>
      <c r="L308" s="148"/>
      <c r="M308" s="150"/>
      <c r="N308" s="151"/>
      <c r="O308" s="151"/>
      <c r="P308" s="151"/>
      <c r="Q308" s="151"/>
      <c r="R308" s="151"/>
      <c r="S308" s="151"/>
      <c r="T308" s="152"/>
      <c r="AT308" s="149" t="s">
        <v>139</v>
      </c>
      <c r="AU308" s="149" t="s">
        <v>83</v>
      </c>
      <c r="AV308" s="14" t="s">
        <v>83</v>
      </c>
      <c r="AW308" s="14" t="s">
        <v>31</v>
      </c>
      <c r="AX308" s="14" t="s">
        <v>70</v>
      </c>
      <c r="AY308" s="149" t="s">
        <v>128</v>
      </c>
    </row>
    <row r="309" spans="2:51" s="14" customFormat="1" ht="12">
      <c r="B309" s="300"/>
      <c r="C309" s="278"/>
      <c r="D309" s="273" t="s">
        <v>139</v>
      </c>
      <c r="E309" s="279" t="s">
        <v>3</v>
      </c>
      <c r="F309" s="280" t="s">
        <v>1282</v>
      </c>
      <c r="G309" s="278"/>
      <c r="H309" s="281">
        <v>29.76</v>
      </c>
      <c r="J309" s="278"/>
      <c r="K309" s="278"/>
      <c r="L309" s="148"/>
      <c r="M309" s="150"/>
      <c r="N309" s="151"/>
      <c r="O309" s="151"/>
      <c r="P309" s="151"/>
      <c r="Q309" s="151"/>
      <c r="R309" s="151"/>
      <c r="S309" s="151"/>
      <c r="T309" s="152"/>
      <c r="AT309" s="149" t="s">
        <v>139</v>
      </c>
      <c r="AU309" s="149" t="s">
        <v>83</v>
      </c>
      <c r="AV309" s="14" t="s">
        <v>83</v>
      </c>
      <c r="AW309" s="14" t="s">
        <v>31</v>
      </c>
      <c r="AX309" s="14" t="s">
        <v>70</v>
      </c>
      <c r="AY309" s="149" t="s">
        <v>128</v>
      </c>
    </row>
    <row r="310" spans="2:51" s="14" customFormat="1" ht="12">
      <c r="B310" s="300"/>
      <c r="C310" s="278"/>
      <c r="D310" s="273" t="s">
        <v>139</v>
      </c>
      <c r="E310" s="279" t="s">
        <v>3</v>
      </c>
      <c r="F310" s="280" t="s">
        <v>1283</v>
      </c>
      <c r="G310" s="278"/>
      <c r="H310" s="281">
        <v>7.8</v>
      </c>
      <c r="J310" s="278"/>
      <c r="K310" s="278"/>
      <c r="L310" s="148"/>
      <c r="M310" s="150"/>
      <c r="N310" s="151"/>
      <c r="O310" s="151"/>
      <c r="P310" s="151"/>
      <c r="Q310" s="151"/>
      <c r="R310" s="151"/>
      <c r="S310" s="151"/>
      <c r="T310" s="152"/>
      <c r="AT310" s="149" t="s">
        <v>139</v>
      </c>
      <c r="AU310" s="149" t="s">
        <v>83</v>
      </c>
      <c r="AV310" s="14" t="s">
        <v>83</v>
      </c>
      <c r="AW310" s="14" t="s">
        <v>31</v>
      </c>
      <c r="AX310" s="14" t="s">
        <v>70</v>
      </c>
      <c r="AY310" s="149" t="s">
        <v>128</v>
      </c>
    </row>
    <row r="311" spans="2:51" s="14" customFormat="1" ht="12">
      <c r="B311" s="300"/>
      <c r="C311" s="278"/>
      <c r="D311" s="273" t="s">
        <v>139</v>
      </c>
      <c r="E311" s="279" t="s">
        <v>3</v>
      </c>
      <c r="F311" s="280" t="s">
        <v>1284</v>
      </c>
      <c r="G311" s="278"/>
      <c r="H311" s="281">
        <v>21</v>
      </c>
      <c r="J311" s="278"/>
      <c r="K311" s="278"/>
      <c r="L311" s="148"/>
      <c r="M311" s="150"/>
      <c r="N311" s="151"/>
      <c r="O311" s="151"/>
      <c r="P311" s="151"/>
      <c r="Q311" s="151"/>
      <c r="R311" s="151"/>
      <c r="S311" s="151"/>
      <c r="T311" s="152"/>
      <c r="AT311" s="149" t="s">
        <v>139</v>
      </c>
      <c r="AU311" s="149" t="s">
        <v>83</v>
      </c>
      <c r="AV311" s="14" t="s">
        <v>83</v>
      </c>
      <c r="AW311" s="14" t="s">
        <v>31</v>
      </c>
      <c r="AX311" s="14" t="s">
        <v>70</v>
      </c>
      <c r="AY311" s="149" t="s">
        <v>128</v>
      </c>
    </row>
    <row r="312" spans="2:51" s="14" customFormat="1" ht="12">
      <c r="B312" s="300"/>
      <c r="C312" s="278"/>
      <c r="D312" s="273" t="s">
        <v>139</v>
      </c>
      <c r="E312" s="279" t="s">
        <v>3</v>
      </c>
      <c r="F312" s="280" t="s">
        <v>1285</v>
      </c>
      <c r="G312" s="278"/>
      <c r="H312" s="281">
        <v>13.008</v>
      </c>
      <c r="J312" s="278"/>
      <c r="K312" s="278"/>
      <c r="L312" s="148"/>
      <c r="M312" s="150"/>
      <c r="N312" s="151"/>
      <c r="O312" s="151"/>
      <c r="P312" s="151"/>
      <c r="Q312" s="151"/>
      <c r="R312" s="151"/>
      <c r="S312" s="151"/>
      <c r="T312" s="152"/>
      <c r="AT312" s="149" t="s">
        <v>139</v>
      </c>
      <c r="AU312" s="149" t="s">
        <v>83</v>
      </c>
      <c r="AV312" s="14" t="s">
        <v>83</v>
      </c>
      <c r="AW312" s="14" t="s">
        <v>31</v>
      </c>
      <c r="AX312" s="14" t="s">
        <v>70</v>
      </c>
      <c r="AY312" s="149" t="s">
        <v>128</v>
      </c>
    </row>
    <row r="313" spans="2:51" s="14" customFormat="1" ht="12">
      <c r="B313" s="300"/>
      <c r="C313" s="278"/>
      <c r="D313" s="273" t="s">
        <v>139</v>
      </c>
      <c r="E313" s="279" t="s">
        <v>3</v>
      </c>
      <c r="F313" s="280" t="s">
        <v>1286</v>
      </c>
      <c r="G313" s="278"/>
      <c r="H313" s="281">
        <v>14.28</v>
      </c>
      <c r="J313" s="278"/>
      <c r="K313" s="278"/>
      <c r="L313" s="148"/>
      <c r="M313" s="150"/>
      <c r="N313" s="151"/>
      <c r="O313" s="151"/>
      <c r="P313" s="151"/>
      <c r="Q313" s="151"/>
      <c r="R313" s="151"/>
      <c r="S313" s="151"/>
      <c r="T313" s="152"/>
      <c r="AT313" s="149" t="s">
        <v>139</v>
      </c>
      <c r="AU313" s="149" t="s">
        <v>83</v>
      </c>
      <c r="AV313" s="14" t="s">
        <v>83</v>
      </c>
      <c r="AW313" s="14" t="s">
        <v>31</v>
      </c>
      <c r="AX313" s="14" t="s">
        <v>70</v>
      </c>
      <c r="AY313" s="149" t="s">
        <v>128</v>
      </c>
    </row>
    <row r="314" spans="2:51" s="15" customFormat="1" ht="12">
      <c r="B314" s="301"/>
      <c r="C314" s="282"/>
      <c r="D314" s="273" t="s">
        <v>139</v>
      </c>
      <c r="E314" s="283" t="s">
        <v>3</v>
      </c>
      <c r="F314" s="284" t="s">
        <v>143</v>
      </c>
      <c r="G314" s="282"/>
      <c r="H314" s="285">
        <v>138.564</v>
      </c>
      <c r="J314" s="282"/>
      <c r="K314" s="282"/>
      <c r="L314" s="153"/>
      <c r="M314" s="155"/>
      <c r="N314" s="156"/>
      <c r="O314" s="156"/>
      <c r="P314" s="156"/>
      <c r="Q314" s="156"/>
      <c r="R314" s="156"/>
      <c r="S314" s="156"/>
      <c r="T314" s="157"/>
      <c r="AT314" s="154" t="s">
        <v>139</v>
      </c>
      <c r="AU314" s="154" t="s">
        <v>83</v>
      </c>
      <c r="AV314" s="15" t="s">
        <v>135</v>
      </c>
      <c r="AW314" s="15" t="s">
        <v>31</v>
      </c>
      <c r="AX314" s="15" t="s">
        <v>77</v>
      </c>
      <c r="AY314" s="154" t="s">
        <v>128</v>
      </c>
    </row>
    <row r="315" spans="1:65" s="2" customFormat="1" ht="16.5" customHeight="1">
      <c r="A315" s="30"/>
      <c r="B315" s="298"/>
      <c r="C315" s="268" t="s">
        <v>791</v>
      </c>
      <c r="D315" s="268" t="s">
        <v>130</v>
      </c>
      <c r="E315" s="269" t="s">
        <v>1402</v>
      </c>
      <c r="F315" s="270" t="s">
        <v>1403</v>
      </c>
      <c r="G315" s="271" t="s">
        <v>305</v>
      </c>
      <c r="H315" s="272">
        <v>115.47</v>
      </c>
      <c r="I315" s="296"/>
      <c r="J315" s="294">
        <f>ROUND(I315*H315,2)</f>
        <v>0</v>
      </c>
      <c r="K315" s="270" t="s">
        <v>1147</v>
      </c>
      <c r="L315" s="31"/>
      <c r="M315" s="135" t="s">
        <v>3</v>
      </c>
      <c r="N315" s="136" t="s">
        <v>44</v>
      </c>
      <c r="O315" s="137">
        <v>0.084</v>
      </c>
      <c r="P315" s="137">
        <f>O315*H315</f>
        <v>9.699480000000001</v>
      </c>
      <c r="Q315" s="137">
        <v>0.00016</v>
      </c>
      <c r="R315" s="137">
        <f>Q315*H315</f>
        <v>0.0184752</v>
      </c>
      <c r="S315" s="137">
        <v>0</v>
      </c>
      <c r="T315" s="138">
        <f>S315*H315</f>
        <v>0</v>
      </c>
      <c r="U315" s="30"/>
      <c r="V315" s="30"/>
      <c r="W315" s="30"/>
      <c r="X315" s="30"/>
      <c r="Y315" s="30"/>
      <c r="Z315" s="30"/>
      <c r="AA315" s="30"/>
      <c r="AB315" s="30"/>
      <c r="AC315" s="30"/>
      <c r="AD315" s="30"/>
      <c r="AE315" s="30"/>
      <c r="AR315" s="139" t="s">
        <v>368</v>
      </c>
      <c r="AT315" s="139" t="s">
        <v>130</v>
      </c>
      <c r="AU315" s="139" t="s">
        <v>83</v>
      </c>
      <c r="AY315" s="18" t="s">
        <v>128</v>
      </c>
      <c r="BE315" s="140">
        <f>IF(N315="základní",J315,0)</f>
        <v>0</v>
      </c>
      <c r="BF315" s="140">
        <f>IF(N315="snížená",J315,0)</f>
        <v>0</v>
      </c>
      <c r="BG315" s="140">
        <f>IF(N315="zákl. přenesená",J315,0)</f>
        <v>0</v>
      </c>
      <c r="BH315" s="140">
        <f>IF(N315="sníž. přenesená",J315,0)</f>
        <v>0</v>
      </c>
      <c r="BI315" s="140">
        <f>IF(N315="nulová",J315,0)</f>
        <v>0</v>
      </c>
      <c r="BJ315" s="18" t="s">
        <v>135</v>
      </c>
      <c r="BK315" s="140">
        <f>ROUND(I315*H315,2)</f>
        <v>0</v>
      </c>
      <c r="BL315" s="18" t="s">
        <v>368</v>
      </c>
      <c r="BM315" s="139" t="s">
        <v>1404</v>
      </c>
    </row>
    <row r="316" spans="2:51" s="14" customFormat="1" ht="12">
      <c r="B316" s="300"/>
      <c r="C316" s="278"/>
      <c r="D316" s="273" t="s">
        <v>139</v>
      </c>
      <c r="E316" s="279" t="s">
        <v>3</v>
      </c>
      <c r="F316" s="280" t="s">
        <v>1319</v>
      </c>
      <c r="G316" s="278"/>
      <c r="H316" s="281">
        <v>43.93</v>
      </c>
      <c r="J316" s="278"/>
      <c r="K316" s="278"/>
      <c r="L316" s="148"/>
      <c r="M316" s="150"/>
      <c r="N316" s="151"/>
      <c r="O316" s="151"/>
      <c r="P316" s="151"/>
      <c r="Q316" s="151"/>
      <c r="R316" s="151"/>
      <c r="S316" s="151"/>
      <c r="T316" s="152"/>
      <c r="AT316" s="149" t="s">
        <v>139</v>
      </c>
      <c r="AU316" s="149" t="s">
        <v>83</v>
      </c>
      <c r="AV316" s="14" t="s">
        <v>83</v>
      </c>
      <c r="AW316" s="14" t="s">
        <v>31</v>
      </c>
      <c r="AX316" s="14" t="s">
        <v>70</v>
      </c>
      <c r="AY316" s="149" t="s">
        <v>128</v>
      </c>
    </row>
    <row r="317" spans="2:51" s="14" customFormat="1" ht="12">
      <c r="B317" s="300"/>
      <c r="C317" s="278"/>
      <c r="D317" s="273" t="s">
        <v>139</v>
      </c>
      <c r="E317" s="279" t="s">
        <v>3</v>
      </c>
      <c r="F317" s="280" t="s">
        <v>1405</v>
      </c>
      <c r="G317" s="278"/>
      <c r="H317" s="281">
        <v>24.8</v>
      </c>
      <c r="J317" s="278"/>
      <c r="K317" s="278"/>
      <c r="L317" s="148"/>
      <c r="M317" s="150"/>
      <c r="N317" s="151"/>
      <c r="O317" s="151"/>
      <c r="P317" s="151"/>
      <c r="Q317" s="151"/>
      <c r="R317" s="151"/>
      <c r="S317" s="151"/>
      <c r="T317" s="152"/>
      <c r="AT317" s="149" t="s">
        <v>139</v>
      </c>
      <c r="AU317" s="149" t="s">
        <v>83</v>
      </c>
      <c r="AV317" s="14" t="s">
        <v>83</v>
      </c>
      <c r="AW317" s="14" t="s">
        <v>31</v>
      </c>
      <c r="AX317" s="14" t="s">
        <v>70</v>
      </c>
      <c r="AY317" s="149" t="s">
        <v>128</v>
      </c>
    </row>
    <row r="318" spans="2:51" s="14" customFormat="1" ht="12">
      <c r="B318" s="300"/>
      <c r="C318" s="278"/>
      <c r="D318" s="273" t="s">
        <v>139</v>
      </c>
      <c r="E318" s="279" t="s">
        <v>3</v>
      </c>
      <c r="F318" s="280" t="s">
        <v>1406</v>
      </c>
      <c r="G318" s="278"/>
      <c r="H318" s="281">
        <v>6.5</v>
      </c>
      <c r="J318" s="278"/>
      <c r="K318" s="278"/>
      <c r="L318" s="148"/>
      <c r="M318" s="150"/>
      <c r="N318" s="151"/>
      <c r="O318" s="151"/>
      <c r="P318" s="151"/>
      <c r="Q318" s="151"/>
      <c r="R318" s="151"/>
      <c r="S318" s="151"/>
      <c r="T318" s="152"/>
      <c r="AT318" s="149" t="s">
        <v>139</v>
      </c>
      <c r="AU318" s="149" t="s">
        <v>83</v>
      </c>
      <c r="AV318" s="14" t="s">
        <v>83</v>
      </c>
      <c r="AW318" s="14" t="s">
        <v>31</v>
      </c>
      <c r="AX318" s="14" t="s">
        <v>70</v>
      </c>
      <c r="AY318" s="149" t="s">
        <v>128</v>
      </c>
    </row>
    <row r="319" spans="2:51" s="14" customFormat="1" ht="12">
      <c r="B319" s="300"/>
      <c r="C319" s="278"/>
      <c r="D319" s="273" t="s">
        <v>139</v>
      </c>
      <c r="E319" s="279" t="s">
        <v>3</v>
      </c>
      <c r="F319" s="280" t="s">
        <v>1407</v>
      </c>
      <c r="G319" s="278"/>
      <c r="H319" s="281">
        <v>17.5</v>
      </c>
      <c r="J319" s="278"/>
      <c r="K319" s="278"/>
      <c r="L319" s="148"/>
      <c r="M319" s="150"/>
      <c r="N319" s="151"/>
      <c r="O319" s="151"/>
      <c r="P319" s="151"/>
      <c r="Q319" s="151"/>
      <c r="R319" s="151"/>
      <c r="S319" s="151"/>
      <c r="T319" s="152"/>
      <c r="AT319" s="149" t="s">
        <v>139</v>
      </c>
      <c r="AU319" s="149" t="s">
        <v>83</v>
      </c>
      <c r="AV319" s="14" t="s">
        <v>83</v>
      </c>
      <c r="AW319" s="14" t="s">
        <v>31</v>
      </c>
      <c r="AX319" s="14" t="s">
        <v>70</v>
      </c>
      <c r="AY319" s="149" t="s">
        <v>128</v>
      </c>
    </row>
    <row r="320" spans="2:51" s="14" customFormat="1" ht="12">
      <c r="B320" s="300"/>
      <c r="C320" s="278"/>
      <c r="D320" s="273" t="s">
        <v>139</v>
      </c>
      <c r="E320" s="279" t="s">
        <v>3</v>
      </c>
      <c r="F320" s="280" t="s">
        <v>1320</v>
      </c>
      <c r="G320" s="278"/>
      <c r="H320" s="281">
        <v>10.84</v>
      </c>
      <c r="J320" s="278"/>
      <c r="K320" s="278"/>
      <c r="L320" s="148"/>
      <c r="M320" s="150"/>
      <c r="N320" s="151"/>
      <c r="O320" s="151"/>
      <c r="P320" s="151"/>
      <c r="Q320" s="151"/>
      <c r="R320" s="151"/>
      <c r="S320" s="151"/>
      <c r="T320" s="152"/>
      <c r="AT320" s="149" t="s">
        <v>139</v>
      </c>
      <c r="AU320" s="149" t="s">
        <v>83</v>
      </c>
      <c r="AV320" s="14" t="s">
        <v>83</v>
      </c>
      <c r="AW320" s="14" t="s">
        <v>31</v>
      </c>
      <c r="AX320" s="14" t="s">
        <v>70</v>
      </c>
      <c r="AY320" s="149" t="s">
        <v>128</v>
      </c>
    </row>
    <row r="321" spans="2:51" s="14" customFormat="1" ht="12">
      <c r="B321" s="300"/>
      <c r="C321" s="278"/>
      <c r="D321" s="273" t="s">
        <v>139</v>
      </c>
      <c r="E321" s="279" t="s">
        <v>3</v>
      </c>
      <c r="F321" s="280" t="s">
        <v>1408</v>
      </c>
      <c r="G321" s="278"/>
      <c r="H321" s="281">
        <v>11.9</v>
      </c>
      <c r="J321" s="278"/>
      <c r="K321" s="278"/>
      <c r="L321" s="148"/>
      <c r="M321" s="150"/>
      <c r="N321" s="151"/>
      <c r="O321" s="151"/>
      <c r="P321" s="151"/>
      <c r="Q321" s="151"/>
      <c r="R321" s="151"/>
      <c r="S321" s="151"/>
      <c r="T321" s="152"/>
      <c r="AT321" s="149" t="s">
        <v>139</v>
      </c>
      <c r="AU321" s="149" t="s">
        <v>83</v>
      </c>
      <c r="AV321" s="14" t="s">
        <v>83</v>
      </c>
      <c r="AW321" s="14" t="s">
        <v>31</v>
      </c>
      <c r="AX321" s="14" t="s">
        <v>70</v>
      </c>
      <c r="AY321" s="149" t="s">
        <v>128</v>
      </c>
    </row>
    <row r="322" spans="2:51" s="15" customFormat="1" ht="12">
      <c r="B322" s="301"/>
      <c r="C322" s="282"/>
      <c r="D322" s="273" t="s">
        <v>139</v>
      </c>
      <c r="E322" s="283" t="s">
        <v>3</v>
      </c>
      <c r="F322" s="284" t="s">
        <v>143</v>
      </c>
      <c r="G322" s="282"/>
      <c r="H322" s="285">
        <v>115.47</v>
      </c>
      <c r="J322" s="282"/>
      <c r="K322" s="282"/>
      <c r="L322" s="153"/>
      <c r="M322" s="155"/>
      <c r="N322" s="156"/>
      <c r="O322" s="156"/>
      <c r="P322" s="156"/>
      <c r="Q322" s="156"/>
      <c r="R322" s="156"/>
      <c r="S322" s="156"/>
      <c r="T322" s="157"/>
      <c r="AT322" s="154" t="s">
        <v>139</v>
      </c>
      <c r="AU322" s="154" t="s">
        <v>83</v>
      </c>
      <c r="AV322" s="15" t="s">
        <v>135</v>
      </c>
      <c r="AW322" s="15" t="s">
        <v>31</v>
      </c>
      <c r="AX322" s="15" t="s">
        <v>77</v>
      </c>
      <c r="AY322" s="154" t="s">
        <v>128</v>
      </c>
    </row>
    <row r="323" spans="1:65" s="2" customFormat="1" ht="16.5" customHeight="1">
      <c r="A323" s="30"/>
      <c r="B323" s="298"/>
      <c r="C323" s="268" t="s">
        <v>796</v>
      </c>
      <c r="D323" s="268" t="s">
        <v>130</v>
      </c>
      <c r="E323" s="269" t="s">
        <v>1409</v>
      </c>
      <c r="F323" s="270" t="s">
        <v>1410</v>
      </c>
      <c r="G323" s="271" t="s">
        <v>177</v>
      </c>
      <c r="H323" s="272">
        <v>138.564</v>
      </c>
      <c r="I323" s="296"/>
      <c r="J323" s="294">
        <f>ROUND(I323*H323,2)</f>
        <v>0</v>
      </c>
      <c r="K323" s="270" t="s">
        <v>1147</v>
      </c>
      <c r="L323" s="31"/>
      <c r="M323" s="135" t="s">
        <v>3</v>
      </c>
      <c r="N323" s="136" t="s">
        <v>44</v>
      </c>
      <c r="O323" s="137">
        <v>0.35</v>
      </c>
      <c r="P323" s="137">
        <f>O323*H323</f>
        <v>48.49739999999999</v>
      </c>
      <c r="Q323" s="137">
        <v>0.00451</v>
      </c>
      <c r="R323" s="137">
        <f>Q323*H323</f>
        <v>0.62492364</v>
      </c>
      <c r="S323" s="137">
        <v>0</v>
      </c>
      <c r="T323" s="138">
        <f>S323*H323</f>
        <v>0</v>
      </c>
      <c r="U323" s="30"/>
      <c r="V323" s="30"/>
      <c r="W323" s="30"/>
      <c r="X323" s="30"/>
      <c r="Y323" s="30"/>
      <c r="Z323" s="30"/>
      <c r="AA323" s="30"/>
      <c r="AB323" s="30"/>
      <c r="AC323" s="30"/>
      <c r="AD323" s="30"/>
      <c r="AE323" s="30"/>
      <c r="AR323" s="139" t="s">
        <v>368</v>
      </c>
      <c r="AT323" s="139" t="s">
        <v>130</v>
      </c>
      <c r="AU323" s="139" t="s">
        <v>83</v>
      </c>
      <c r="AY323" s="18" t="s">
        <v>128</v>
      </c>
      <c r="BE323" s="140">
        <f>IF(N323="základní",J323,0)</f>
        <v>0</v>
      </c>
      <c r="BF323" s="140">
        <f>IF(N323="snížená",J323,0)</f>
        <v>0</v>
      </c>
      <c r="BG323" s="140">
        <f>IF(N323="zákl. přenesená",J323,0)</f>
        <v>0</v>
      </c>
      <c r="BH323" s="140">
        <f>IF(N323="sníž. přenesená",J323,0)</f>
        <v>0</v>
      </c>
      <c r="BI323" s="140">
        <f>IF(N323="nulová",J323,0)</f>
        <v>0</v>
      </c>
      <c r="BJ323" s="18" t="s">
        <v>135</v>
      </c>
      <c r="BK323" s="140">
        <f>ROUND(I323*H323,2)</f>
        <v>0</v>
      </c>
      <c r="BL323" s="18" t="s">
        <v>368</v>
      </c>
      <c r="BM323" s="139" t="s">
        <v>1411</v>
      </c>
    </row>
    <row r="324" spans="1:65" s="2" customFormat="1" ht="21.75" customHeight="1">
      <c r="A324" s="30"/>
      <c r="B324" s="298"/>
      <c r="C324" s="268" t="s">
        <v>802</v>
      </c>
      <c r="D324" s="268" t="s">
        <v>130</v>
      </c>
      <c r="E324" s="269" t="s">
        <v>1412</v>
      </c>
      <c r="F324" s="270" t="s">
        <v>1413</v>
      </c>
      <c r="G324" s="271" t="s">
        <v>164</v>
      </c>
      <c r="H324" s="272">
        <v>0.699</v>
      </c>
      <c r="I324" s="296"/>
      <c r="J324" s="294">
        <f>ROUND(I324*H324,2)</f>
        <v>0</v>
      </c>
      <c r="K324" s="270" t="s">
        <v>1147</v>
      </c>
      <c r="L324" s="31"/>
      <c r="M324" s="135" t="s">
        <v>3</v>
      </c>
      <c r="N324" s="136" t="s">
        <v>44</v>
      </c>
      <c r="O324" s="137">
        <v>1.567</v>
      </c>
      <c r="P324" s="137">
        <f>O324*H324</f>
        <v>1.095333</v>
      </c>
      <c r="Q324" s="137">
        <v>0</v>
      </c>
      <c r="R324" s="137">
        <f>Q324*H324</f>
        <v>0</v>
      </c>
      <c r="S324" s="137">
        <v>0</v>
      </c>
      <c r="T324" s="138">
        <f>S324*H324</f>
        <v>0</v>
      </c>
      <c r="U324" s="30"/>
      <c r="V324" s="30"/>
      <c r="W324" s="30"/>
      <c r="X324" s="30"/>
      <c r="Y324" s="30"/>
      <c r="Z324" s="30"/>
      <c r="AA324" s="30"/>
      <c r="AB324" s="30"/>
      <c r="AC324" s="30"/>
      <c r="AD324" s="30"/>
      <c r="AE324" s="30"/>
      <c r="AR324" s="139" t="s">
        <v>368</v>
      </c>
      <c r="AT324" s="139" t="s">
        <v>130</v>
      </c>
      <c r="AU324" s="139" t="s">
        <v>83</v>
      </c>
      <c r="AY324" s="18" t="s">
        <v>128</v>
      </c>
      <c r="BE324" s="140">
        <f>IF(N324="základní",J324,0)</f>
        <v>0</v>
      </c>
      <c r="BF324" s="140">
        <f>IF(N324="snížená",J324,0)</f>
        <v>0</v>
      </c>
      <c r="BG324" s="140">
        <f>IF(N324="zákl. přenesená",J324,0)</f>
        <v>0</v>
      </c>
      <c r="BH324" s="140">
        <f>IF(N324="sníž. přenesená",J324,0)</f>
        <v>0</v>
      </c>
      <c r="BI324" s="140">
        <f>IF(N324="nulová",J324,0)</f>
        <v>0</v>
      </c>
      <c r="BJ324" s="18" t="s">
        <v>135</v>
      </c>
      <c r="BK324" s="140">
        <f>ROUND(I324*H324,2)</f>
        <v>0</v>
      </c>
      <c r="BL324" s="18" t="s">
        <v>368</v>
      </c>
      <c r="BM324" s="139" t="s">
        <v>1414</v>
      </c>
    </row>
    <row r="325" spans="1:47" s="2" customFormat="1" ht="78">
      <c r="A325" s="30"/>
      <c r="B325" s="298"/>
      <c r="C325" s="263"/>
      <c r="D325" s="273" t="s">
        <v>137</v>
      </c>
      <c r="E325" s="263"/>
      <c r="F325" s="274" t="s">
        <v>795</v>
      </c>
      <c r="G325" s="263"/>
      <c r="H325" s="263"/>
      <c r="I325" s="30"/>
      <c r="J325" s="263"/>
      <c r="K325" s="263"/>
      <c r="L325" s="31"/>
      <c r="M325" s="141"/>
      <c r="N325" s="142"/>
      <c r="O325" s="51"/>
      <c r="P325" s="51"/>
      <c r="Q325" s="51"/>
      <c r="R325" s="51"/>
      <c r="S325" s="51"/>
      <c r="T325" s="52"/>
      <c r="U325" s="30"/>
      <c r="V325" s="30"/>
      <c r="W325" s="30"/>
      <c r="X325" s="30"/>
      <c r="Y325" s="30"/>
      <c r="Z325" s="30"/>
      <c r="AA325" s="30"/>
      <c r="AB325" s="30"/>
      <c r="AC325" s="30"/>
      <c r="AD325" s="30"/>
      <c r="AE325" s="30"/>
      <c r="AT325" s="18" t="s">
        <v>137</v>
      </c>
      <c r="AU325" s="18" t="s">
        <v>83</v>
      </c>
    </row>
    <row r="326" spans="2:63" s="12" customFormat="1" ht="22.9" customHeight="1">
      <c r="B326" s="299"/>
      <c r="C326" s="264"/>
      <c r="D326" s="265" t="s">
        <v>69</v>
      </c>
      <c r="E326" s="267" t="s">
        <v>777</v>
      </c>
      <c r="F326" s="267" t="s">
        <v>778</v>
      </c>
      <c r="G326" s="264"/>
      <c r="H326" s="264"/>
      <c r="J326" s="293">
        <f>BK326</f>
        <v>0</v>
      </c>
      <c r="K326" s="264"/>
      <c r="L326" s="125"/>
      <c r="M326" s="127"/>
      <c r="N326" s="128"/>
      <c r="O326" s="128"/>
      <c r="P326" s="129">
        <f>SUM(P327:P331)</f>
        <v>8.26773</v>
      </c>
      <c r="Q326" s="128"/>
      <c r="R326" s="129">
        <f>SUM(R327:R331)</f>
        <v>0.15911999999999998</v>
      </c>
      <c r="S326" s="128"/>
      <c r="T326" s="130">
        <f>SUM(T327:T331)</f>
        <v>0.15102000000000002</v>
      </c>
      <c r="AR326" s="126" t="s">
        <v>83</v>
      </c>
      <c r="AT326" s="131" t="s">
        <v>69</v>
      </c>
      <c r="AU326" s="131" t="s">
        <v>77</v>
      </c>
      <c r="AY326" s="126" t="s">
        <v>128</v>
      </c>
      <c r="BK326" s="132">
        <f>SUM(BK327:BK331)</f>
        <v>0</v>
      </c>
    </row>
    <row r="327" spans="1:65" s="2" customFormat="1" ht="16.5" customHeight="1">
      <c r="A327" s="30"/>
      <c r="B327" s="298"/>
      <c r="C327" s="268" t="s">
        <v>806</v>
      </c>
      <c r="D327" s="268" t="s">
        <v>130</v>
      </c>
      <c r="E327" s="269" t="s">
        <v>1415</v>
      </c>
      <c r="F327" s="270" t="s">
        <v>1416</v>
      </c>
      <c r="G327" s="271" t="s">
        <v>782</v>
      </c>
      <c r="H327" s="272">
        <v>6</v>
      </c>
      <c r="I327" s="296"/>
      <c r="J327" s="294">
        <f>ROUND(I327*H327,2)</f>
        <v>0</v>
      </c>
      <c r="K327" s="270" t="s">
        <v>1147</v>
      </c>
      <c r="L327" s="31"/>
      <c r="M327" s="135" t="s">
        <v>3</v>
      </c>
      <c r="N327" s="136" t="s">
        <v>44</v>
      </c>
      <c r="O327" s="137">
        <v>0.667</v>
      </c>
      <c r="P327" s="137">
        <f>O327*H327</f>
        <v>4.002000000000001</v>
      </c>
      <c r="Q327" s="137">
        <v>0.02652</v>
      </c>
      <c r="R327" s="137">
        <f>Q327*H327</f>
        <v>0.15911999999999998</v>
      </c>
      <c r="S327" s="137">
        <v>0</v>
      </c>
      <c r="T327" s="138">
        <f>S327*H327</f>
        <v>0</v>
      </c>
      <c r="U327" s="30"/>
      <c r="V327" s="30"/>
      <c r="W327" s="30"/>
      <c r="X327" s="30"/>
      <c r="Y327" s="30"/>
      <c r="Z327" s="30"/>
      <c r="AA327" s="30"/>
      <c r="AB327" s="30"/>
      <c r="AC327" s="30"/>
      <c r="AD327" s="30"/>
      <c r="AE327" s="30"/>
      <c r="AR327" s="139" t="s">
        <v>368</v>
      </c>
      <c r="AT327" s="139" t="s">
        <v>130</v>
      </c>
      <c r="AU327" s="139" t="s">
        <v>83</v>
      </c>
      <c r="AY327" s="18" t="s">
        <v>128</v>
      </c>
      <c r="BE327" s="140">
        <f>IF(N327="základní",J327,0)</f>
        <v>0</v>
      </c>
      <c r="BF327" s="140">
        <f>IF(N327="snížená",J327,0)</f>
        <v>0</v>
      </c>
      <c r="BG327" s="140">
        <f>IF(N327="zákl. přenesená",J327,0)</f>
        <v>0</v>
      </c>
      <c r="BH327" s="140">
        <f>IF(N327="sníž. přenesená",J327,0)</f>
        <v>0</v>
      </c>
      <c r="BI327" s="140">
        <f>IF(N327="nulová",J327,0)</f>
        <v>0</v>
      </c>
      <c r="BJ327" s="18" t="s">
        <v>135</v>
      </c>
      <c r="BK327" s="140">
        <f>ROUND(I327*H327,2)</f>
        <v>0</v>
      </c>
      <c r="BL327" s="18" t="s">
        <v>368</v>
      </c>
      <c r="BM327" s="139" t="s">
        <v>1417</v>
      </c>
    </row>
    <row r="328" spans="1:65" s="2" customFormat="1" ht="16.5" customHeight="1">
      <c r="A328" s="30"/>
      <c r="B328" s="298"/>
      <c r="C328" s="268" t="s">
        <v>812</v>
      </c>
      <c r="D328" s="268" t="s">
        <v>130</v>
      </c>
      <c r="E328" s="269" t="s">
        <v>1418</v>
      </c>
      <c r="F328" s="270" t="s">
        <v>1419</v>
      </c>
      <c r="G328" s="271" t="s">
        <v>782</v>
      </c>
      <c r="H328" s="272">
        <v>6</v>
      </c>
      <c r="I328" s="296"/>
      <c r="J328" s="294">
        <f>ROUND(I328*H328,2)</f>
        <v>0</v>
      </c>
      <c r="K328" s="270" t="s">
        <v>1147</v>
      </c>
      <c r="L328" s="31"/>
      <c r="M328" s="135" t="s">
        <v>3</v>
      </c>
      <c r="N328" s="136" t="s">
        <v>44</v>
      </c>
      <c r="O328" s="137">
        <v>0.465</v>
      </c>
      <c r="P328" s="137">
        <f>O328*H328</f>
        <v>2.79</v>
      </c>
      <c r="Q328" s="137">
        <v>0</v>
      </c>
      <c r="R328" s="137">
        <f>Q328*H328</f>
        <v>0</v>
      </c>
      <c r="S328" s="137">
        <v>0.02517</v>
      </c>
      <c r="T328" s="138">
        <f>S328*H328</f>
        <v>0.15102000000000002</v>
      </c>
      <c r="U328" s="30"/>
      <c r="V328" s="30"/>
      <c r="W328" s="30"/>
      <c r="X328" s="30"/>
      <c r="Y328" s="30"/>
      <c r="Z328" s="30"/>
      <c r="AA328" s="30"/>
      <c r="AB328" s="30"/>
      <c r="AC328" s="30"/>
      <c r="AD328" s="30"/>
      <c r="AE328" s="30"/>
      <c r="AR328" s="139" t="s">
        <v>368</v>
      </c>
      <c r="AT328" s="139" t="s">
        <v>130</v>
      </c>
      <c r="AU328" s="139" t="s">
        <v>83</v>
      </c>
      <c r="AY328" s="18" t="s">
        <v>128</v>
      </c>
      <c r="BE328" s="140">
        <f>IF(N328="základní",J328,0)</f>
        <v>0</v>
      </c>
      <c r="BF328" s="140">
        <f>IF(N328="snížená",J328,0)</f>
        <v>0</v>
      </c>
      <c r="BG328" s="140">
        <f>IF(N328="zákl. přenesená",J328,0)</f>
        <v>0</v>
      </c>
      <c r="BH328" s="140">
        <f>IF(N328="sníž. přenesená",J328,0)</f>
        <v>0</v>
      </c>
      <c r="BI328" s="140">
        <f>IF(N328="nulová",J328,0)</f>
        <v>0</v>
      </c>
      <c r="BJ328" s="18" t="s">
        <v>135</v>
      </c>
      <c r="BK328" s="140">
        <f>ROUND(I328*H328,2)</f>
        <v>0</v>
      </c>
      <c r="BL328" s="18" t="s">
        <v>368</v>
      </c>
      <c r="BM328" s="139" t="s">
        <v>1420</v>
      </c>
    </row>
    <row r="329" spans="1:65" s="2" customFormat="1" ht="16.5" customHeight="1">
      <c r="A329" s="30"/>
      <c r="B329" s="298"/>
      <c r="C329" s="268" t="s">
        <v>817</v>
      </c>
      <c r="D329" s="268" t="s">
        <v>130</v>
      </c>
      <c r="E329" s="269" t="s">
        <v>788</v>
      </c>
      <c r="F329" s="270" t="s">
        <v>789</v>
      </c>
      <c r="G329" s="271" t="s">
        <v>782</v>
      </c>
      <c r="H329" s="272">
        <v>6</v>
      </c>
      <c r="I329" s="296"/>
      <c r="J329" s="294">
        <f>ROUND(I329*H329,2)</f>
        <v>0</v>
      </c>
      <c r="K329" s="270" t="s">
        <v>1147</v>
      </c>
      <c r="L329" s="31"/>
      <c r="M329" s="135" t="s">
        <v>3</v>
      </c>
      <c r="N329" s="136" t="s">
        <v>44</v>
      </c>
      <c r="O329" s="137">
        <v>0.207</v>
      </c>
      <c r="P329" s="137">
        <f>O329*H329</f>
        <v>1.242</v>
      </c>
      <c r="Q329" s="137">
        <v>0</v>
      </c>
      <c r="R329" s="137">
        <f>Q329*H329</f>
        <v>0</v>
      </c>
      <c r="S329" s="137">
        <v>0</v>
      </c>
      <c r="T329" s="138">
        <f>S329*H329</f>
        <v>0</v>
      </c>
      <c r="U329" s="30"/>
      <c r="V329" s="30"/>
      <c r="W329" s="30"/>
      <c r="X329" s="30"/>
      <c r="Y329" s="30"/>
      <c r="Z329" s="30"/>
      <c r="AA329" s="30"/>
      <c r="AB329" s="30"/>
      <c r="AC329" s="30"/>
      <c r="AD329" s="30"/>
      <c r="AE329" s="30"/>
      <c r="AR329" s="139" t="s">
        <v>368</v>
      </c>
      <c r="AT329" s="139" t="s">
        <v>130</v>
      </c>
      <c r="AU329" s="139" t="s">
        <v>83</v>
      </c>
      <c r="AY329" s="18" t="s">
        <v>128</v>
      </c>
      <c r="BE329" s="140">
        <f>IF(N329="základní",J329,0)</f>
        <v>0</v>
      </c>
      <c r="BF329" s="140">
        <f>IF(N329="snížená",J329,0)</f>
        <v>0</v>
      </c>
      <c r="BG329" s="140">
        <f>IF(N329="zákl. přenesená",J329,0)</f>
        <v>0</v>
      </c>
      <c r="BH329" s="140">
        <f>IF(N329="sníž. přenesená",J329,0)</f>
        <v>0</v>
      </c>
      <c r="BI329" s="140">
        <f>IF(N329="nulová",J329,0)</f>
        <v>0</v>
      </c>
      <c r="BJ329" s="18" t="s">
        <v>135</v>
      </c>
      <c r="BK329" s="140">
        <f>ROUND(I329*H329,2)</f>
        <v>0</v>
      </c>
      <c r="BL329" s="18" t="s">
        <v>368</v>
      </c>
      <c r="BM329" s="139" t="s">
        <v>1421</v>
      </c>
    </row>
    <row r="330" spans="1:65" s="2" customFormat="1" ht="21.75" customHeight="1">
      <c r="A330" s="30"/>
      <c r="B330" s="298"/>
      <c r="C330" s="268" t="s">
        <v>821</v>
      </c>
      <c r="D330" s="268" t="s">
        <v>130</v>
      </c>
      <c r="E330" s="269" t="s">
        <v>1422</v>
      </c>
      <c r="F330" s="270" t="s">
        <v>1423</v>
      </c>
      <c r="G330" s="271" t="s">
        <v>164</v>
      </c>
      <c r="H330" s="272">
        <v>0.159</v>
      </c>
      <c r="I330" s="296"/>
      <c r="J330" s="294">
        <f>ROUND(I330*H330,2)</f>
        <v>0</v>
      </c>
      <c r="K330" s="270" t="s">
        <v>1147</v>
      </c>
      <c r="L330" s="31"/>
      <c r="M330" s="135" t="s">
        <v>3</v>
      </c>
      <c r="N330" s="136" t="s">
        <v>44</v>
      </c>
      <c r="O330" s="137">
        <v>1.47</v>
      </c>
      <c r="P330" s="137">
        <f>O330*H330</f>
        <v>0.23373</v>
      </c>
      <c r="Q330" s="137">
        <v>0</v>
      </c>
      <c r="R330" s="137">
        <f>Q330*H330</f>
        <v>0</v>
      </c>
      <c r="S330" s="137">
        <v>0</v>
      </c>
      <c r="T330" s="138">
        <f>S330*H330</f>
        <v>0</v>
      </c>
      <c r="U330" s="30"/>
      <c r="V330" s="30"/>
      <c r="W330" s="30"/>
      <c r="X330" s="30"/>
      <c r="Y330" s="30"/>
      <c r="Z330" s="30"/>
      <c r="AA330" s="30"/>
      <c r="AB330" s="30"/>
      <c r="AC330" s="30"/>
      <c r="AD330" s="30"/>
      <c r="AE330" s="30"/>
      <c r="AR330" s="139" t="s">
        <v>368</v>
      </c>
      <c r="AT330" s="139" t="s">
        <v>130</v>
      </c>
      <c r="AU330" s="139" t="s">
        <v>83</v>
      </c>
      <c r="AY330" s="18" t="s">
        <v>128</v>
      </c>
      <c r="BE330" s="140">
        <f>IF(N330="základní",J330,0)</f>
        <v>0</v>
      </c>
      <c r="BF330" s="140">
        <f>IF(N330="snížená",J330,0)</f>
        <v>0</v>
      </c>
      <c r="BG330" s="140">
        <f>IF(N330="zákl. přenesená",J330,0)</f>
        <v>0</v>
      </c>
      <c r="BH330" s="140">
        <f>IF(N330="sníž. přenesená",J330,0)</f>
        <v>0</v>
      </c>
      <c r="BI330" s="140">
        <f>IF(N330="nulová",J330,0)</f>
        <v>0</v>
      </c>
      <c r="BJ330" s="18" t="s">
        <v>135</v>
      </c>
      <c r="BK330" s="140">
        <f>ROUND(I330*H330,2)</f>
        <v>0</v>
      </c>
      <c r="BL330" s="18" t="s">
        <v>368</v>
      </c>
      <c r="BM330" s="139" t="s">
        <v>1424</v>
      </c>
    </row>
    <row r="331" spans="1:47" s="2" customFormat="1" ht="78">
      <c r="A331" s="30"/>
      <c r="B331" s="298"/>
      <c r="C331" s="263"/>
      <c r="D331" s="273" t="s">
        <v>137</v>
      </c>
      <c r="E331" s="263"/>
      <c r="F331" s="274" t="s">
        <v>795</v>
      </c>
      <c r="G331" s="263"/>
      <c r="H331" s="263"/>
      <c r="I331" s="30"/>
      <c r="J331" s="263"/>
      <c r="K331" s="263"/>
      <c r="L331" s="31"/>
      <c r="M331" s="141"/>
      <c r="N331" s="142"/>
      <c r="O331" s="51"/>
      <c r="P331" s="51"/>
      <c r="Q331" s="51"/>
      <c r="R331" s="51"/>
      <c r="S331" s="51"/>
      <c r="T331" s="52"/>
      <c r="U331" s="30"/>
      <c r="V331" s="30"/>
      <c r="W331" s="30"/>
      <c r="X331" s="30"/>
      <c r="Y331" s="30"/>
      <c r="Z331" s="30"/>
      <c r="AA331" s="30"/>
      <c r="AB331" s="30"/>
      <c r="AC331" s="30"/>
      <c r="AD331" s="30"/>
      <c r="AE331" s="30"/>
      <c r="AT331" s="18" t="s">
        <v>137</v>
      </c>
      <c r="AU331" s="18" t="s">
        <v>83</v>
      </c>
    </row>
    <row r="332" spans="2:63" s="12" customFormat="1" ht="25.9" customHeight="1">
      <c r="B332" s="299"/>
      <c r="C332" s="264"/>
      <c r="D332" s="265" t="s">
        <v>69</v>
      </c>
      <c r="E332" s="266" t="s">
        <v>1425</v>
      </c>
      <c r="F332" s="266" t="s">
        <v>1426</v>
      </c>
      <c r="G332" s="264"/>
      <c r="H332" s="264"/>
      <c r="J332" s="292">
        <f>BK332</f>
        <v>0</v>
      </c>
      <c r="K332" s="264"/>
      <c r="L332" s="125"/>
      <c r="M332" s="127"/>
      <c r="N332" s="128"/>
      <c r="O332" s="128"/>
      <c r="P332" s="129">
        <f>SUM(P333:P334)</f>
        <v>50</v>
      </c>
      <c r="Q332" s="128"/>
      <c r="R332" s="129">
        <f>SUM(R333:R334)</f>
        <v>0</v>
      </c>
      <c r="S332" s="128"/>
      <c r="T332" s="130">
        <f>SUM(T333:T334)</f>
        <v>0</v>
      </c>
      <c r="AR332" s="126" t="s">
        <v>135</v>
      </c>
      <c r="AT332" s="131" t="s">
        <v>69</v>
      </c>
      <c r="AU332" s="131" t="s">
        <v>70</v>
      </c>
      <c r="AY332" s="126" t="s">
        <v>128</v>
      </c>
      <c r="BK332" s="132">
        <f>SUM(BK333:BK334)</f>
        <v>0</v>
      </c>
    </row>
    <row r="333" spans="1:65" s="2" customFormat="1" ht="16.5" customHeight="1">
      <c r="A333" s="30"/>
      <c r="B333" s="298"/>
      <c r="C333" s="268" t="s">
        <v>826</v>
      </c>
      <c r="D333" s="268" t="s">
        <v>130</v>
      </c>
      <c r="E333" s="269" t="s">
        <v>1427</v>
      </c>
      <c r="F333" s="270" t="s">
        <v>1428</v>
      </c>
      <c r="G333" s="271" t="s">
        <v>1429</v>
      </c>
      <c r="H333" s="272">
        <v>50</v>
      </c>
      <c r="I333" s="296"/>
      <c r="J333" s="294">
        <f>ROUND(I333*H333,2)</f>
        <v>0</v>
      </c>
      <c r="K333" s="270" t="s">
        <v>1147</v>
      </c>
      <c r="L333" s="31"/>
      <c r="M333" s="135" t="s">
        <v>3</v>
      </c>
      <c r="N333" s="136" t="s">
        <v>44</v>
      </c>
      <c r="O333" s="137">
        <v>1</v>
      </c>
      <c r="P333" s="137">
        <f>O333*H333</f>
        <v>50</v>
      </c>
      <c r="Q333" s="137">
        <v>0</v>
      </c>
      <c r="R333" s="137">
        <f>Q333*H333</f>
        <v>0</v>
      </c>
      <c r="S333" s="137">
        <v>0</v>
      </c>
      <c r="T333" s="138">
        <f>S333*H333</f>
        <v>0</v>
      </c>
      <c r="U333" s="30"/>
      <c r="V333" s="30"/>
      <c r="W333" s="30"/>
      <c r="X333" s="30"/>
      <c r="Y333" s="30"/>
      <c r="Z333" s="30"/>
      <c r="AA333" s="30"/>
      <c r="AB333" s="30"/>
      <c r="AC333" s="30"/>
      <c r="AD333" s="30"/>
      <c r="AE333" s="30"/>
      <c r="AR333" s="139" t="s">
        <v>1430</v>
      </c>
      <c r="AT333" s="139" t="s">
        <v>130</v>
      </c>
      <c r="AU333" s="139" t="s">
        <v>77</v>
      </c>
      <c r="AY333" s="18" t="s">
        <v>128</v>
      </c>
      <c r="BE333" s="140">
        <f>IF(N333="základní",J333,0)</f>
        <v>0</v>
      </c>
      <c r="BF333" s="140">
        <f>IF(N333="snížená",J333,0)</f>
        <v>0</v>
      </c>
      <c r="BG333" s="140">
        <f>IF(N333="zákl. přenesená",J333,0)</f>
        <v>0</v>
      </c>
      <c r="BH333" s="140">
        <f>IF(N333="sníž. přenesená",J333,0)</f>
        <v>0</v>
      </c>
      <c r="BI333" s="140">
        <f>IF(N333="nulová",J333,0)</f>
        <v>0</v>
      </c>
      <c r="BJ333" s="18" t="s">
        <v>135</v>
      </c>
      <c r="BK333" s="140">
        <f>ROUND(I333*H333,2)</f>
        <v>0</v>
      </c>
      <c r="BL333" s="18" t="s">
        <v>1430</v>
      </c>
      <c r="BM333" s="139" t="s">
        <v>1431</v>
      </c>
    </row>
    <row r="334" spans="2:51" s="14" customFormat="1" ht="12">
      <c r="B334" s="300"/>
      <c r="C334" s="278"/>
      <c r="D334" s="273" t="s">
        <v>139</v>
      </c>
      <c r="E334" s="279" t="s">
        <v>3</v>
      </c>
      <c r="F334" s="280" t="s">
        <v>1432</v>
      </c>
      <c r="G334" s="278"/>
      <c r="H334" s="281">
        <v>50</v>
      </c>
      <c r="J334" s="278"/>
      <c r="K334" s="278"/>
      <c r="L334" s="148"/>
      <c r="M334" s="150"/>
      <c r="N334" s="151"/>
      <c r="O334" s="151"/>
      <c r="P334" s="151"/>
      <c r="Q334" s="151"/>
      <c r="R334" s="151"/>
      <c r="S334" s="151"/>
      <c r="T334" s="152"/>
      <c r="AT334" s="149" t="s">
        <v>139</v>
      </c>
      <c r="AU334" s="149" t="s">
        <v>77</v>
      </c>
      <c r="AV334" s="14" t="s">
        <v>83</v>
      </c>
      <c r="AW334" s="14" t="s">
        <v>31</v>
      </c>
      <c r="AX334" s="14" t="s">
        <v>77</v>
      </c>
      <c r="AY334" s="149" t="s">
        <v>128</v>
      </c>
    </row>
    <row r="335" spans="2:63" s="12" customFormat="1" ht="25.9" customHeight="1">
      <c r="B335" s="299"/>
      <c r="C335" s="264"/>
      <c r="D335" s="265" t="s">
        <v>69</v>
      </c>
      <c r="E335" s="266" t="s">
        <v>86</v>
      </c>
      <c r="F335" s="266" t="s">
        <v>1114</v>
      </c>
      <c r="G335" s="264"/>
      <c r="H335" s="264"/>
      <c r="J335" s="292">
        <f>BK335</f>
        <v>0</v>
      </c>
      <c r="K335" s="264"/>
      <c r="L335" s="125"/>
      <c r="M335" s="127"/>
      <c r="N335" s="128"/>
      <c r="O335" s="128"/>
      <c r="P335" s="129">
        <f>P336+P339+P342+P345</f>
        <v>0</v>
      </c>
      <c r="Q335" s="128"/>
      <c r="R335" s="129">
        <f>R336+R339+R342+R345</f>
        <v>0</v>
      </c>
      <c r="S335" s="128"/>
      <c r="T335" s="130">
        <f>T336+T339+T342+T345</f>
        <v>0</v>
      </c>
      <c r="AR335" s="126" t="s">
        <v>155</v>
      </c>
      <c r="AT335" s="131" t="s">
        <v>69</v>
      </c>
      <c r="AU335" s="131" t="s">
        <v>70</v>
      </c>
      <c r="AY335" s="126" t="s">
        <v>128</v>
      </c>
      <c r="BK335" s="132">
        <f>BK336+BK339+BK342+BK345</f>
        <v>0</v>
      </c>
    </row>
    <row r="336" spans="2:63" s="12" customFormat="1" ht="22.9" customHeight="1">
      <c r="B336" s="299"/>
      <c r="C336" s="264"/>
      <c r="D336" s="265" t="s">
        <v>69</v>
      </c>
      <c r="E336" s="267" t="s">
        <v>1115</v>
      </c>
      <c r="F336" s="267" t="s">
        <v>1116</v>
      </c>
      <c r="G336" s="264"/>
      <c r="H336" s="264"/>
      <c r="J336" s="293">
        <f>BK336</f>
        <v>0</v>
      </c>
      <c r="K336" s="264"/>
      <c r="L336" s="125"/>
      <c r="M336" s="127"/>
      <c r="N336" s="128"/>
      <c r="O336" s="128"/>
      <c r="P336" s="129">
        <f>SUM(P337:P338)</f>
        <v>0</v>
      </c>
      <c r="Q336" s="128"/>
      <c r="R336" s="129">
        <f>SUM(R337:R338)</f>
        <v>0</v>
      </c>
      <c r="S336" s="128"/>
      <c r="T336" s="130">
        <f>SUM(T337:T338)</f>
        <v>0</v>
      </c>
      <c r="AR336" s="126" t="s">
        <v>155</v>
      </c>
      <c r="AT336" s="131" t="s">
        <v>69</v>
      </c>
      <c r="AU336" s="131" t="s">
        <v>77</v>
      </c>
      <c r="AY336" s="126" t="s">
        <v>128</v>
      </c>
      <c r="BK336" s="132">
        <f>SUM(BK337:BK338)</f>
        <v>0</v>
      </c>
    </row>
    <row r="337" spans="1:65" s="2" customFormat="1" ht="16.5" customHeight="1">
      <c r="A337" s="30"/>
      <c r="B337" s="298"/>
      <c r="C337" s="268" t="s">
        <v>830</v>
      </c>
      <c r="D337" s="268" t="s">
        <v>130</v>
      </c>
      <c r="E337" s="269" t="s">
        <v>1433</v>
      </c>
      <c r="F337" s="270" t="s">
        <v>1116</v>
      </c>
      <c r="G337" s="271" t="s">
        <v>824</v>
      </c>
      <c r="H337" s="272">
        <v>1</v>
      </c>
      <c r="I337" s="296"/>
      <c r="J337" s="294">
        <f>ROUND(I337*H337,2)</f>
        <v>0</v>
      </c>
      <c r="K337" s="270" t="s">
        <v>1147</v>
      </c>
      <c r="L337" s="31"/>
      <c r="M337" s="135" t="s">
        <v>3</v>
      </c>
      <c r="N337" s="136" t="s">
        <v>44</v>
      </c>
      <c r="O337" s="137">
        <v>0</v>
      </c>
      <c r="P337" s="137">
        <f>O337*H337</f>
        <v>0</v>
      </c>
      <c r="Q337" s="137">
        <v>0</v>
      </c>
      <c r="R337" s="137">
        <f>Q337*H337</f>
        <v>0</v>
      </c>
      <c r="S337" s="137">
        <v>0</v>
      </c>
      <c r="T337" s="138">
        <f>S337*H337</f>
        <v>0</v>
      </c>
      <c r="U337" s="30"/>
      <c r="V337" s="30"/>
      <c r="W337" s="30"/>
      <c r="X337" s="30"/>
      <c r="Y337" s="30"/>
      <c r="Z337" s="30"/>
      <c r="AA337" s="30"/>
      <c r="AB337" s="30"/>
      <c r="AC337" s="30"/>
      <c r="AD337" s="30"/>
      <c r="AE337" s="30"/>
      <c r="AR337" s="139" t="s">
        <v>1120</v>
      </c>
      <c r="AT337" s="139" t="s">
        <v>130</v>
      </c>
      <c r="AU337" s="139" t="s">
        <v>83</v>
      </c>
      <c r="AY337" s="18" t="s">
        <v>128</v>
      </c>
      <c r="BE337" s="140">
        <f>IF(N337="základní",J337,0)</f>
        <v>0</v>
      </c>
      <c r="BF337" s="140">
        <f>IF(N337="snížená",J337,0)</f>
        <v>0</v>
      </c>
      <c r="BG337" s="140">
        <f>IF(N337="zákl. přenesená",J337,0)</f>
        <v>0</v>
      </c>
      <c r="BH337" s="140">
        <f>IF(N337="sníž. přenesená",J337,0)</f>
        <v>0</v>
      </c>
      <c r="BI337" s="140">
        <f>IF(N337="nulová",J337,0)</f>
        <v>0</v>
      </c>
      <c r="BJ337" s="18" t="s">
        <v>135</v>
      </c>
      <c r="BK337" s="140">
        <f>ROUND(I337*H337,2)</f>
        <v>0</v>
      </c>
      <c r="BL337" s="18" t="s">
        <v>1120</v>
      </c>
      <c r="BM337" s="139" t="s">
        <v>1434</v>
      </c>
    </row>
    <row r="338" spans="2:51" s="14" customFormat="1" ht="12">
      <c r="B338" s="300"/>
      <c r="C338" s="278"/>
      <c r="D338" s="273" t="s">
        <v>139</v>
      </c>
      <c r="E338" s="279" t="s">
        <v>3</v>
      </c>
      <c r="F338" s="280" t="s">
        <v>1435</v>
      </c>
      <c r="G338" s="278"/>
      <c r="H338" s="281">
        <v>1</v>
      </c>
      <c r="J338" s="278"/>
      <c r="K338" s="278"/>
      <c r="L338" s="148"/>
      <c r="M338" s="150"/>
      <c r="N338" s="151"/>
      <c r="O338" s="151"/>
      <c r="P338" s="151"/>
      <c r="Q338" s="151"/>
      <c r="R338" s="151"/>
      <c r="S338" s="151"/>
      <c r="T338" s="152"/>
      <c r="AT338" s="149" t="s">
        <v>139</v>
      </c>
      <c r="AU338" s="149" t="s">
        <v>83</v>
      </c>
      <c r="AV338" s="14" t="s">
        <v>83</v>
      </c>
      <c r="AW338" s="14" t="s">
        <v>31</v>
      </c>
      <c r="AX338" s="14" t="s">
        <v>77</v>
      </c>
      <c r="AY338" s="149" t="s">
        <v>128</v>
      </c>
    </row>
    <row r="339" spans="2:63" s="12" customFormat="1" ht="22.9" customHeight="1">
      <c r="B339" s="299"/>
      <c r="C339" s="264"/>
      <c r="D339" s="265" t="s">
        <v>69</v>
      </c>
      <c r="E339" s="267" t="s">
        <v>1122</v>
      </c>
      <c r="F339" s="267" t="s">
        <v>1123</v>
      </c>
      <c r="G339" s="264"/>
      <c r="H339" s="264"/>
      <c r="J339" s="293">
        <f>BK339</f>
        <v>0</v>
      </c>
      <c r="K339" s="264"/>
      <c r="L339" s="125"/>
      <c r="M339" s="127"/>
      <c r="N339" s="128"/>
      <c r="O339" s="128"/>
      <c r="P339" s="129">
        <f>SUM(P340:P341)</f>
        <v>0</v>
      </c>
      <c r="Q339" s="128"/>
      <c r="R339" s="129">
        <f>SUM(R340:R341)</f>
        <v>0</v>
      </c>
      <c r="S339" s="128"/>
      <c r="T339" s="130">
        <f>SUM(T340:T341)</f>
        <v>0</v>
      </c>
      <c r="AR339" s="126" t="s">
        <v>155</v>
      </c>
      <c r="AT339" s="131" t="s">
        <v>69</v>
      </c>
      <c r="AU339" s="131" t="s">
        <v>77</v>
      </c>
      <c r="AY339" s="126" t="s">
        <v>128</v>
      </c>
      <c r="BK339" s="132">
        <f>SUM(BK340:BK341)</f>
        <v>0</v>
      </c>
    </row>
    <row r="340" spans="1:65" s="2" customFormat="1" ht="16.5" customHeight="1">
      <c r="A340" s="30"/>
      <c r="B340" s="298"/>
      <c r="C340" s="268" t="s">
        <v>834</v>
      </c>
      <c r="D340" s="268" t="s">
        <v>130</v>
      </c>
      <c r="E340" s="269" t="s">
        <v>1124</v>
      </c>
      <c r="F340" s="270" t="s">
        <v>1123</v>
      </c>
      <c r="G340" s="271" t="s">
        <v>824</v>
      </c>
      <c r="H340" s="272">
        <v>1</v>
      </c>
      <c r="I340" s="296"/>
      <c r="J340" s="294">
        <f>ROUND(I340*H340,2)</f>
        <v>0</v>
      </c>
      <c r="K340" s="270" t="s">
        <v>1147</v>
      </c>
      <c r="L340" s="31"/>
      <c r="M340" s="135" t="s">
        <v>3</v>
      </c>
      <c r="N340" s="136" t="s">
        <v>44</v>
      </c>
      <c r="O340" s="137">
        <v>0</v>
      </c>
      <c r="P340" s="137">
        <f>O340*H340</f>
        <v>0</v>
      </c>
      <c r="Q340" s="137">
        <v>0</v>
      </c>
      <c r="R340" s="137">
        <f>Q340*H340</f>
        <v>0</v>
      </c>
      <c r="S340" s="137">
        <v>0</v>
      </c>
      <c r="T340" s="138">
        <f>S340*H340</f>
        <v>0</v>
      </c>
      <c r="U340" s="30"/>
      <c r="V340" s="30"/>
      <c r="W340" s="30"/>
      <c r="X340" s="30"/>
      <c r="Y340" s="30"/>
      <c r="Z340" s="30"/>
      <c r="AA340" s="30"/>
      <c r="AB340" s="30"/>
      <c r="AC340" s="30"/>
      <c r="AD340" s="30"/>
      <c r="AE340" s="30"/>
      <c r="AR340" s="139" t="s">
        <v>1120</v>
      </c>
      <c r="AT340" s="139" t="s">
        <v>130</v>
      </c>
      <c r="AU340" s="139" t="s">
        <v>83</v>
      </c>
      <c r="AY340" s="18" t="s">
        <v>128</v>
      </c>
      <c r="BE340" s="140">
        <f>IF(N340="základní",J340,0)</f>
        <v>0</v>
      </c>
      <c r="BF340" s="140">
        <f>IF(N340="snížená",J340,0)</f>
        <v>0</v>
      </c>
      <c r="BG340" s="140">
        <f>IF(N340="zákl. přenesená",J340,0)</f>
        <v>0</v>
      </c>
      <c r="BH340" s="140">
        <f>IF(N340="sníž. přenesená",J340,0)</f>
        <v>0</v>
      </c>
      <c r="BI340" s="140">
        <f>IF(N340="nulová",J340,0)</f>
        <v>0</v>
      </c>
      <c r="BJ340" s="18" t="s">
        <v>135</v>
      </c>
      <c r="BK340" s="140">
        <f>ROUND(I340*H340,2)</f>
        <v>0</v>
      </c>
      <c r="BL340" s="18" t="s">
        <v>1120</v>
      </c>
      <c r="BM340" s="139" t="s">
        <v>1436</v>
      </c>
    </row>
    <row r="341" spans="2:51" s="14" customFormat="1" ht="12">
      <c r="B341" s="300"/>
      <c r="C341" s="278"/>
      <c r="D341" s="273" t="s">
        <v>139</v>
      </c>
      <c r="E341" s="279" t="s">
        <v>3</v>
      </c>
      <c r="F341" s="280" t="s">
        <v>1437</v>
      </c>
      <c r="G341" s="278"/>
      <c r="H341" s="281">
        <v>1</v>
      </c>
      <c r="J341" s="278"/>
      <c r="K341" s="278"/>
      <c r="L341" s="148"/>
      <c r="M341" s="150"/>
      <c r="N341" s="151"/>
      <c r="O341" s="151"/>
      <c r="P341" s="151"/>
      <c r="Q341" s="151"/>
      <c r="R341" s="151"/>
      <c r="S341" s="151"/>
      <c r="T341" s="152"/>
      <c r="AT341" s="149" t="s">
        <v>139</v>
      </c>
      <c r="AU341" s="149" t="s">
        <v>83</v>
      </c>
      <c r="AV341" s="14" t="s">
        <v>83</v>
      </c>
      <c r="AW341" s="14" t="s">
        <v>31</v>
      </c>
      <c r="AX341" s="14" t="s">
        <v>77</v>
      </c>
      <c r="AY341" s="149" t="s">
        <v>128</v>
      </c>
    </row>
    <row r="342" spans="2:63" s="12" customFormat="1" ht="22.9" customHeight="1">
      <c r="B342" s="299"/>
      <c r="C342" s="264"/>
      <c r="D342" s="265" t="s">
        <v>69</v>
      </c>
      <c r="E342" s="267" t="s">
        <v>1126</v>
      </c>
      <c r="F342" s="267" t="s">
        <v>1127</v>
      </c>
      <c r="G342" s="264"/>
      <c r="H342" s="264"/>
      <c r="J342" s="293">
        <f>BK342</f>
        <v>0</v>
      </c>
      <c r="K342" s="264"/>
      <c r="L342" s="125"/>
      <c r="M342" s="127"/>
      <c r="N342" s="128"/>
      <c r="O342" s="128"/>
      <c r="P342" s="129">
        <f>SUM(P343:P344)</f>
        <v>0</v>
      </c>
      <c r="Q342" s="128"/>
      <c r="R342" s="129">
        <f>SUM(R343:R344)</f>
        <v>0</v>
      </c>
      <c r="S342" s="128"/>
      <c r="T342" s="130">
        <f>SUM(T343:T344)</f>
        <v>0</v>
      </c>
      <c r="AR342" s="126" t="s">
        <v>155</v>
      </c>
      <c r="AT342" s="131" t="s">
        <v>69</v>
      </c>
      <c r="AU342" s="131" t="s">
        <v>77</v>
      </c>
      <c r="AY342" s="126" t="s">
        <v>128</v>
      </c>
      <c r="BK342" s="132">
        <f>SUM(BK343:BK344)</f>
        <v>0</v>
      </c>
    </row>
    <row r="343" spans="1:65" s="2" customFormat="1" ht="16.5" customHeight="1">
      <c r="A343" s="30"/>
      <c r="B343" s="298"/>
      <c r="C343" s="268" t="s">
        <v>838</v>
      </c>
      <c r="D343" s="268" t="s">
        <v>130</v>
      </c>
      <c r="E343" s="269" t="s">
        <v>1438</v>
      </c>
      <c r="F343" s="270" t="s">
        <v>1127</v>
      </c>
      <c r="G343" s="271" t="s">
        <v>824</v>
      </c>
      <c r="H343" s="272">
        <v>1</v>
      </c>
      <c r="I343" s="296"/>
      <c r="J343" s="294">
        <f>ROUND(I343*H343,2)</f>
        <v>0</v>
      </c>
      <c r="K343" s="270" t="s">
        <v>1147</v>
      </c>
      <c r="L343" s="31"/>
      <c r="M343" s="135" t="s">
        <v>3</v>
      </c>
      <c r="N343" s="136" t="s">
        <v>44</v>
      </c>
      <c r="O343" s="137">
        <v>0</v>
      </c>
      <c r="P343" s="137">
        <f>O343*H343</f>
        <v>0</v>
      </c>
      <c r="Q343" s="137">
        <v>0</v>
      </c>
      <c r="R343" s="137">
        <f>Q343*H343</f>
        <v>0</v>
      </c>
      <c r="S343" s="137">
        <v>0</v>
      </c>
      <c r="T343" s="138">
        <f>S343*H343</f>
        <v>0</v>
      </c>
      <c r="U343" s="30"/>
      <c r="V343" s="30"/>
      <c r="W343" s="30"/>
      <c r="X343" s="30"/>
      <c r="Y343" s="30"/>
      <c r="Z343" s="30"/>
      <c r="AA343" s="30"/>
      <c r="AB343" s="30"/>
      <c r="AC343" s="30"/>
      <c r="AD343" s="30"/>
      <c r="AE343" s="30"/>
      <c r="AR343" s="139" t="s">
        <v>1120</v>
      </c>
      <c r="AT343" s="139" t="s">
        <v>130</v>
      </c>
      <c r="AU343" s="139" t="s">
        <v>83</v>
      </c>
      <c r="AY343" s="18" t="s">
        <v>128</v>
      </c>
      <c r="BE343" s="140">
        <f>IF(N343="základní",J343,0)</f>
        <v>0</v>
      </c>
      <c r="BF343" s="140">
        <f>IF(N343="snížená",J343,0)</f>
        <v>0</v>
      </c>
      <c r="BG343" s="140">
        <f>IF(N343="zákl. přenesená",J343,0)</f>
        <v>0</v>
      </c>
      <c r="BH343" s="140">
        <f>IF(N343="sníž. přenesená",J343,0)</f>
        <v>0</v>
      </c>
      <c r="BI343" s="140">
        <f>IF(N343="nulová",J343,0)</f>
        <v>0</v>
      </c>
      <c r="BJ343" s="18" t="s">
        <v>135</v>
      </c>
      <c r="BK343" s="140">
        <f>ROUND(I343*H343,2)</f>
        <v>0</v>
      </c>
      <c r="BL343" s="18" t="s">
        <v>1120</v>
      </c>
      <c r="BM343" s="139" t="s">
        <v>1439</v>
      </c>
    </row>
    <row r="344" spans="2:51" s="14" customFormat="1" ht="12">
      <c r="B344" s="300"/>
      <c r="C344" s="278"/>
      <c r="D344" s="273" t="s">
        <v>139</v>
      </c>
      <c r="E344" s="279" t="s">
        <v>3</v>
      </c>
      <c r="F344" s="280" t="s">
        <v>1440</v>
      </c>
      <c r="G344" s="278"/>
      <c r="H344" s="281">
        <v>1</v>
      </c>
      <c r="J344" s="278"/>
      <c r="K344" s="278"/>
      <c r="L344" s="148"/>
      <c r="M344" s="150"/>
      <c r="N344" s="151"/>
      <c r="O344" s="151"/>
      <c r="P344" s="151"/>
      <c r="Q344" s="151"/>
      <c r="R344" s="151"/>
      <c r="S344" s="151"/>
      <c r="T344" s="152"/>
      <c r="AT344" s="149" t="s">
        <v>139</v>
      </c>
      <c r="AU344" s="149" t="s">
        <v>83</v>
      </c>
      <c r="AV344" s="14" t="s">
        <v>83</v>
      </c>
      <c r="AW344" s="14" t="s">
        <v>31</v>
      </c>
      <c r="AX344" s="14" t="s">
        <v>77</v>
      </c>
      <c r="AY344" s="149" t="s">
        <v>128</v>
      </c>
    </row>
    <row r="345" spans="2:63" s="12" customFormat="1" ht="22.9" customHeight="1">
      <c r="B345" s="299"/>
      <c r="C345" s="264"/>
      <c r="D345" s="265" t="s">
        <v>69</v>
      </c>
      <c r="E345" s="267" t="s">
        <v>1441</v>
      </c>
      <c r="F345" s="267" t="s">
        <v>1442</v>
      </c>
      <c r="G345" s="264"/>
      <c r="H345" s="264"/>
      <c r="J345" s="293">
        <f>BK345</f>
        <v>0</v>
      </c>
      <c r="K345" s="264"/>
      <c r="L345" s="125"/>
      <c r="M345" s="127"/>
      <c r="N345" s="128"/>
      <c r="O345" s="128"/>
      <c r="P345" s="129">
        <f>SUM(P346:P347)</f>
        <v>0</v>
      </c>
      <c r="Q345" s="128"/>
      <c r="R345" s="129">
        <f>SUM(R346:R347)</f>
        <v>0</v>
      </c>
      <c r="S345" s="128"/>
      <c r="T345" s="130">
        <f>SUM(T346:T347)</f>
        <v>0</v>
      </c>
      <c r="AR345" s="126" t="s">
        <v>155</v>
      </c>
      <c r="AT345" s="131" t="s">
        <v>69</v>
      </c>
      <c r="AU345" s="131" t="s">
        <v>77</v>
      </c>
      <c r="AY345" s="126" t="s">
        <v>128</v>
      </c>
      <c r="BK345" s="132">
        <f>SUM(BK346:BK347)</f>
        <v>0</v>
      </c>
    </row>
    <row r="346" spans="1:65" s="2" customFormat="1" ht="16.5" customHeight="1">
      <c r="A346" s="30"/>
      <c r="B346" s="298"/>
      <c r="C346" s="268" t="s">
        <v>842</v>
      </c>
      <c r="D346" s="268" t="s">
        <v>130</v>
      </c>
      <c r="E346" s="269" t="s">
        <v>1443</v>
      </c>
      <c r="F346" s="270" t="s">
        <v>1442</v>
      </c>
      <c r="G346" s="271" t="s">
        <v>824</v>
      </c>
      <c r="H346" s="272">
        <v>1</v>
      </c>
      <c r="I346" s="296"/>
      <c r="J346" s="294">
        <f>ROUND(I346*H346,2)</f>
        <v>0</v>
      </c>
      <c r="K346" s="270" t="s">
        <v>1147</v>
      </c>
      <c r="L346" s="31"/>
      <c r="M346" s="135" t="s">
        <v>3</v>
      </c>
      <c r="N346" s="136" t="s">
        <v>44</v>
      </c>
      <c r="O346" s="137">
        <v>0</v>
      </c>
      <c r="P346" s="137">
        <f>O346*H346</f>
        <v>0</v>
      </c>
      <c r="Q346" s="137">
        <v>0</v>
      </c>
      <c r="R346" s="137">
        <f>Q346*H346</f>
        <v>0</v>
      </c>
      <c r="S346" s="137">
        <v>0</v>
      </c>
      <c r="T346" s="138">
        <f>S346*H346</f>
        <v>0</v>
      </c>
      <c r="U346" s="30"/>
      <c r="V346" s="30"/>
      <c r="W346" s="30"/>
      <c r="X346" s="30"/>
      <c r="Y346" s="30"/>
      <c r="Z346" s="30"/>
      <c r="AA346" s="30"/>
      <c r="AB346" s="30"/>
      <c r="AC346" s="30"/>
      <c r="AD346" s="30"/>
      <c r="AE346" s="30"/>
      <c r="AR346" s="139" t="s">
        <v>1120</v>
      </c>
      <c r="AT346" s="139" t="s">
        <v>130</v>
      </c>
      <c r="AU346" s="139" t="s">
        <v>83</v>
      </c>
      <c r="AY346" s="18" t="s">
        <v>128</v>
      </c>
      <c r="BE346" s="140">
        <f>IF(N346="základní",J346,0)</f>
        <v>0</v>
      </c>
      <c r="BF346" s="140">
        <f>IF(N346="snížená",J346,0)</f>
        <v>0</v>
      </c>
      <c r="BG346" s="140">
        <f>IF(N346="zákl. přenesená",J346,0)</f>
        <v>0</v>
      </c>
      <c r="BH346" s="140">
        <f>IF(N346="sníž. přenesená",J346,0)</f>
        <v>0</v>
      </c>
      <c r="BI346" s="140">
        <f>IF(N346="nulová",J346,0)</f>
        <v>0</v>
      </c>
      <c r="BJ346" s="18" t="s">
        <v>135</v>
      </c>
      <c r="BK346" s="140">
        <f>ROUND(I346*H346,2)</f>
        <v>0</v>
      </c>
      <c r="BL346" s="18" t="s">
        <v>1120</v>
      </c>
      <c r="BM346" s="139" t="s">
        <v>1444</v>
      </c>
    </row>
    <row r="347" spans="2:51" s="14" customFormat="1" ht="12">
      <c r="B347" s="300"/>
      <c r="C347" s="278"/>
      <c r="D347" s="273" t="s">
        <v>139</v>
      </c>
      <c r="E347" s="279" t="s">
        <v>3</v>
      </c>
      <c r="F347" s="280" t="s">
        <v>1445</v>
      </c>
      <c r="G347" s="278"/>
      <c r="H347" s="281">
        <v>1</v>
      </c>
      <c r="J347" s="278"/>
      <c r="K347" s="278"/>
      <c r="L347" s="148"/>
      <c r="M347" s="169"/>
      <c r="N347" s="170"/>
      <c r="O347" s="170"/>
      <c r="P347" s="170"/>
      <c r="Q347" s="170"/>
      <c r="R347" s="170"/>
      <c r="S347" s="170"/>
      <c r="T347" s="171"/>
      <c r="AT347" s="149" t="s">
        <v>139</v>
      </c>
      <c r="AU347" s="149" t="s">
        <v>83</v>
      </c>
      <c r="AV347" s="14" t="s">
        <v>83</v>
      </c>
      <c r="AW347" s="14" t="s">
        <v>31</v>
      </c>
      <c r="AX347" s="14" t="s">
        <v>77</v>
      </c>
      <c r="AY347" s="149" t="s">
        <v>128</v>
      </c>
    </row>
    <row r="348" spans="1:31" s="2" customFormat="1" ht="6.95" customHeight="1">
      <c r="A348" s="30"/>
      <c r="B348" s="303"/>
      <c r="C348" s="304"/>
      <c r="D348" s="304"/>
      <c r="E348" s="304"/>
      <c r="F348" s="304"/>
      <c r="G348" s="304"/>
      <c r="H348" s="304"/>
      <c r="I348" s="41"/>
      <c r="J348" s="304"/>
      <c r="K348" s="304"/>
      <c r="L348" s="31"/>
      <c r="M348" s="30"/>
      <c r="O348" s="30"/>
      <c r="P348" s="30"/>
      <c r="Q348" s="30"/>
      <c r="R348" s="30"/>
      <c r="S348" s="30"/>
      <c r="T348" s="30"/>
      <c r="U348" s="30"/>
      <c r="V348" s="30"/>
      <c r="W348" s="30"/>
      <c r="X348" s="30"/>
      <c r="Y348" s="30"/>
      <c r="Z348" s="30"/>
      <c r="AA348" s="30"/>
      <c r="AB348" s="30"/>
      <c r="AC348" s="30"/>
      <c r="AD348" s="30"/>
      <c r="AE348" s="30"/>
    </row>
  </sheetData>
  <sheetProtection algorithmName="SHA-512" hashValue="OayjaVunt1vFIYZhuvHPnleGzoFAR9cV1lKjDpSBZyNrnZifc8KXB3SiEa4UJF5GNhjcvLhnykNHKzmRtHNyqw==" saltValue="m/lEOs98VpD5SbbllJQKLA==" spinCount="100000" sheet="1" objects="1" scenarios="1"/>
  <autoFilter ref="C97:K347"/>
  <mergeCells count="8">
    <mergeCell ref="E88:H88"/>
    <mergeCell ref="E90:H90"/>
    <mergeCell ref="L2:V2"/>
    <mergeCell ref="E7:H7"/>
    <mergeCell ref="E9:H9"/>
    <mergeCell ref="E27:H27"/>
    <mergeCell ref="E48:H48"/>
    <mergeCell ref="E50:H50"/>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23"/>
  <sheetViews>
    <sheetView showGridLines="0" workbookViewId="0" topLeftCell="A1"/>
  </sheetViews>
  <sheetFormatPr defaultColWidth="9.140625" defaultRowHeight="12"/>
  <cols>
    <col min="1" max="1" width="8.28125" style="172" customWidth="1"/>
    <col min="2" max="2" width="1.7109375" style="172" customWidth="1"/>
    <col min="3" max="4" width="5.00390625" style="172" customWidth="1"/>
    <col min="5" max="5" width="11.7109375" style="172" customWidth="1"/>
    <col min="6" max="6" width="9.140625" style="172" customWidth="1"/>
    <col min="7" max="7" width="5.00390625" style="172" customWidth="1"/>
    <col min="8" max="8" width="77.8515625" style="172" customWidth="1"/>
    <col min="9" max="10" width="20.00390625" style="172" customWidth="1"/>
    <col min="11" max="11" width="1.7109375" style="172" customWidth="1"/>
  </cols>
  <sheetData>
    <row r="1" s="1" customFormat="1" ht="37.5" customHeight="1"/>
    <row r="2" spans="2:11" s="1" customFormat="1" ht="7.5" customHeight="1">
      <c r="B2" s="173"/>
      <c r="C2" s="174"/>
      <c r="D2" s="174"/>
      <c r="E2" s="174"/>
      <c r="F2" s="174"/>
      <c r="G2" s="174"/>
      <c r="H2" s="174"/>
      <c r="I2" s="174"/>
      <c r="J2" s="174"/>
      <c r="K2" s="175"/>
    </row>
    <row r="3" spans="2:11" s="16" customFormat="1" ht="45" customHeight="1">
      <c r="B3" s="176"/>
      <c r="C3" s="347" t="s">
        <v>1446</v>
      </c>
      <c r="D3" s="347"/>
      <c r="E3" s="347"/>
      <c r="F3" s="347"/>
      <c r="G3" s="347"/>
      <c r="H3" s="347"/>
      <c r="I3" s="347"/>
      <c r="J3" s="347"/>
      <c r="K3" s="177"/>
    </row>
    <row r="4" spans="2:11" s="1" customFormat="1" ht="25.5" customHeight="1">
      <c r="B4" s="178"/>
      <c r="C4" s="348" t="s">
        <v>1447</v>
      </c>
      <c r="D4" s="348"/>
      <c r="E4" s="348"/>
      <c r="F4" s="348"/>
      <c r="G4" s="348"/>
      <c r="H4" s="348"/>
      <c r="I4" s="348"/>
      <c r="J4" s="348"/>
      <c r="K4" s="179"/>
    </row>
    <row r="5" spans="2:11" s="1" customFormat="1" ht="5.25" customHeight="1">
      <c r="B5" s="178"/>
      <c r="C5" s="180"/>
      <c r="D5" s="180"/>
      <c r="E5" s="180"/>
      <c r="F5" s="180"/>
      <c r="G5" s="180"/>
      <c r="H5" s="180"/>
      <c r="I5" s="180"/>
      <c r="J5" s="180"/>
      <c r="K5" s="179"/>
    </row>
    <row r="6" spans="2:11" s="1" customFormat="1" ht="15" customHeight="1">
      <c r="B6" s="178"/>
      <c r="C6" s="345" t="s">
        <v>1448</v>
      </c>
      <c r="D6" s="345"/>
      <c r="E6" s="345"/>
      <c r="F6" s="345"/>
      <c r="G6" s="345"/>
      <c r="H6" s="345"/>
      <c r="I6" s="345"/>
      <c r="J6" s="345"/>
      <c r="K6" s="179"/>
    </row>
    <row r="7" spans="2:11" s="1" customFormat="1" ht="15" customHeight="1">
      <c r="B7" s="182"/>
      <c r="C7" s="345" t="s">
        <v>1449</v>
      </c>
      <c r="D7" s="345"/>
      <c r="E7" s="345"/>
      <c r="F7" s="345"/>
      <c r="G7" s="345"/>
      <c r="H7" s="345"/>
      <c r="I7" s="345"/>
      <c r="J7" s="345"/>
      <c r="K7" s="179"/>
    </row>
    <row r="8" spans="2:11" s="1" customFormat="1" ht="12.75" customHeight="1">
      <c r="B8" s="182"/>
      <c r="C8" s="181"/>
      <c r="D8" s="181"/>
      <c r="E8" s="181"/>
      <c r="F8" s="181"/>
      <c r="G8" s="181"/>
      <c r="H8" s="181"/>
      <c r="I8" s="181"/>
      <c r="J8" s="181"/>
      <c r="K8" s="179"/>
    </row>
    <row r="9" spans="2:11" s="1" customFormat="1" ht="15" customHeight="1">
      <c r="B9" s="182"/>
      <c r="C9" s="345" t="s">
        <v>1450</v>
      </c>
      <c r="D9" s="345"/>
      <c r="E9" s="345"/>
      <c r="F9" s="345"/>
      <c r="G9" s="345"/>
      <c r="H9" s="345"/>
      <c r="I9" s="345"/>
      <c r="J9" s="345"/>
      <c r="K9" s="179"/>
    </row>
    <row r="10" spans="2:11" s="1" customFormat="1" ht="15" customHeight="1">
      <c r="B10" s="182"/>
      <c r="C10" s="181"/>
      <c r="D10" s="345" t="s">
        <v>1451</v>
      </c>
      <c r="E10" s="345"/>
      <c r="F10" s="345"/>
      <c r="G10" s="345"/>
      <c r="H10" s="345"/>
      <c r="I10" s="345"/>
      <c r="J10" s="345"/>
      <c r="K10" s="179"/>
    </row>
    <row r="11" spans="2:11" s="1" customFormat="1" ht="15" customHeight="1">
      <c r="B11" s="182"/>
      <c r="C11" s="183"/>
      <c r="D11" s="345" t="s">
        <v>1452</v>
      </c>
      <c r="E11" s="345"/>
      <c r="F11" s="345"/>
      <c r="G11" s="345"/>
      <c r="H11" s="345"/>
      <c r="I11" s="345"/>
      <c r="J11" s="345"/>
      <c r="K11" s="179"/>
    </row>
    <row r="12" spans="2:11" s="1" customFormat="1" ht="15" customHeight="1">
      <c r="B12" s="182"/>
      <c r="C12" s="183"/>
      <c r="D12" s="181"/>
      <c r="E12" s="181"/>
      <c r="F12" s="181"/>
      <c r="G12" s="181"/>
      <c r="H12" s="181"/>
      <c r="I12" s="181"/>
      <c r="J12" s="181"/>
      <c r="K12" s="179"/>
    </row>
    <row r="13" spans="2:11" s="1" customFormat="1" ht="15" customHeight="1">
      <c r="B13" s="182"/>
      <c r="C13" s="183"/>
      <c r="D13" s="184" t="s">
        <v>1453</v>
      </c>
      <c r="E13" s="181"/>
      <c r="F13" s="181"/>
      <c r="G13" s="181"/>
      <c r="H13" s="181"/>
      <c r="I13" s="181"/>
      <c r="J13" s="181"/>
      <c r="K13" s="179"/>
    </row>
    <row r="14" spans="2:11" s="1" customFormat="1" ht="12.75" customHeight="1">
      <c r="B14" s="182"/>
      <c r="C14" s="183"/>
      <c r="D14" s="183"/>
      <c r="E14" s="183"/>
      <c r="F14" s="183"/>
      <c r="G14" s="183"/>
      <c r="H14" s="183"/>
      <c r="I14" s="183"/>
      <c r="J14" s="183"/>
      <c r="K14" s="179"/>
    </row>
    <row r="15" spans="2:11" s="1" customFormat="1" ht="15" customHeight="1">
      <c r="B15" s="182"/>
      <c r="C15" s="183"/>
      <c r="D15" s="345" t="s">
        <v>1454</v>
      </c>
      <c r="E15" s="345"/>
      <c r="F15" s="345"/>
      <c r="G15" s="345"/>
      <c r="H15" s="345"/>
      <c r="I15" s="345"/>
      <c r="J15" s="345"/>
      <c r="K15" s="179"/>
    </row>
    <row r="16" spans="2:11" s="1" customFormat="1" ht="15" customHeight="1">
      <c r="B16" s="182"/>
      <c r="C16" s="183"/>
      <c r="D16" s="345" t="s">
        <v>1455</v>
      </c>
      <c r="E16" s="345"/>
      <c r="F16" s="345"/>
      <c r="G16" s="345"/>
      <c r="H16" s="345"/>
      <c r="I16" s="345"/>
      <c r="J16" s="345"/>
      <c r="K16" s="179"/>
    </row>
    <row r="17" spans="2:11" s="1" customFormat="1" ht="15" customHeight="1">
      <c r="B17" s="182"/>
      <c r="C17" s="183"/>
      <c r="D17" s="345" t="s">
        <v>1456</v>
      </c>
      <c r="E17" s="345"/>
      <c r="F17" s="345"/>
      <c r="G17" s="345"/>
      <c r="H17" s="345"/>
      <c r="I17" s="345"/>
      <c r="J17" s="345"/>
      <c r="K17" s="179"/>
    </row>
    <row r="18" spans="2:11" s="1" customFormat="1" ht="15" customHeight="1">
      <c r="B18" s="182"/>
      <c r="C18" s="183"/>
      <c r="D18" s="183"/>
      <c r="E18" s="185" t="s">
        <v>76</v>
      </c>
      <c r="F18" s="345" t="s">
        <v>1457</v>
      </c>
      <c r="G18" s="345"/>
      <c r="H18" s="345"/>
      <c r="I18" s="345"/>
      <c r="J18" s="345"/>
      <c r="K18" s="179"/>
    </row>
    <row r="19" spans="2:11" s="1" customFormat="1" ht="15" customHeight="1">
      <c r="B19" s="182"/>
      <c r="C19" s="183"/>
      <c r="D19" s="183"/>
      <c r="E19" s="185" t="s">
        <v>1458</v>
      </c>
      <c r="F19" s="345" t="s">
        <v>1459</v>
      </c>
      <c r="G19" s="345"/>
      <c r="H19" s="345"/>
      <c r="I19" s="345"/>
      <c r="J19" s="345"/>
      <c r="K19" s="179"/>
    </row>
    <row r="20" spans="2:11" s="1" customFormat="1" ht="15" customHeight="1">
      <c r="B20" s="182"/>
      <c r="C20" s="183"/>
      <c r="D20" s="183"/>
      <c r="E20" s="185" t="s">
        <v>1460</v>
      </c>
      <c r="F20" s="345" t="s">
        <v>1461</v>
      </c>
      <c r="G20" s="345"/>
      <c r="H20" s="345"/>
      <c r="I20" s="345"/>
      <c r="J20" s="345"/>
      <c r="K20" s="179"/>
    </row>
    <row r="21" spans="2:11" s="1" customFormat="1" ht="15" customHeight="1">
      <c r="B21" s="182"/>
      <c r="C21" s="183"/>
      <c r="D21" s="183"/>
      <c r="E21" s="185" t="s">
        <v>1462</v>
      </c>
      <c r="F21" s="345" t="s">
        <v>1463</v>
      </c>
      <c r="G21" s="345"/>
      <c r="H21" s="345"/>
      <c r="I21" s="345"/>
      <c r="J21" s="345"/>
      <c r="K21" s="179"/>
    </row>
    <row r="22" spans="2:11" s="1" customFormat="1" ht="15" customHeight="1">
      <c r="B22" s="182"/>
      <c r="C22" s="183"/>
      <c r="D22" s="183"/>
      <c r="E22" s="185" t="s">
        <v>1464</v>
      </c>
      <c r="F22" s="345" t="s">
        <v>1465</v>
      </c>
      <c r="G22" s="345"/>
      <c r="H22" s="345"/>
      <c r="I22" s="345"/>
      <c r="J22" s="345"/>
      <c r="K22" s="179"/>
    </row>
    <row r="23" spans="2:11" s="1" customFormat="1" ht="15" customHeight="1">
      <c r="B23" s="182"/>
      <c r="C23" s="183"/>
      <c r="D23" s="183"/>
      <c r="E23" s="185" t="s">
        <v>82</v>
      </c>
      <c r="F23" s="345" t="s">
        <v>1466</v>
      </c>
      <c r="G23" s="345"/>
      <c r="H23" s="345"/>
      <c r="I23" s="345"/>
      <c r="J23" s="345"/>
      <c r="K23" s="179"/>
    </row>
    <row r="24" spans="2:11" s="1" customFormat="1" ht="12.75" customHeight="1">
      <c r="B24" s="182"/>
      <c r="C24" s="183"/>
      <c r="D24" s="183"/>
      <c r="E24" s="183"/>
      <c r="F24" s="183"/>
      <c r="G24" s="183"/>
      <c r="H24" s="183"/>
      <c r="I24" s="183"/>
      <c r="J24" s="183"/>
      <c r="K24" s="179"/>
    </row>
    <row r="25" spans="2:11" s="1" customFormat="1" ht="15" customHeight="1">
      <c r="B25" s="182"/>
      <c r="C25" s="345" t="s">
        <v>1467</v>
      </c>
      <c r="D25" s="345"/>
      <c r="E25" s="345"/>
      <c r="F25" s="345"/>
      <c r="G25" s="345"/>
      <c r="H25" s="345"/>
      <c r="I25" s="345"/>
      <c r="J25" s="345"/>
      <c r="K25" s="179"/>
    </row>
    <row r="26" spans="2:11" s="1" customFormat="1" ht="15" customHeight="1">
      <c r="B26" s="182"/>
      <c r="C26" s="345" t="s">
        <v>1468</v>
      </c>
      <c r="D26" s="345"/>
      <c r="E26" s="345"/>
      <c r="F26" s="345"/>
      <c r="G26" s="345"/>
      <c r="H26" s="345"/>
      <c r="I26" s="345"/>
      <c r="J26" s="345"/>
      <c r="K26" s="179"/>
    </row>
    <row r="27" spans="2:11" s="1" customFormat="1" ht="15" customHeight="1">
      <c r="B27" s="182"/>
      <c r="C27" s="181"/>
      <c r="D27" s="345" t="s">
        <v>1469</v>
      </c>
      <c r="E27" s="345"/>
      <c r="F27" s="345"/>
      <c r="G27" s="345"/>
      <c r="H27" s="345"/>
      <c r="I27" s="345"/>
      <c r="J27" s="345"/>
      <c r="K27" s="179"/>
    </row>
    <row r="28" spans="2:11" s="1" customFormat="1" ht="15" customHeight="1">
      <c r="B28" s="182"/>
      <c r="C28" s="183"/>
      <c r="D28" s="345" t="s">
        <v>1470</v>
      </c>
      <c r="E28" s="345"/>
      <c r="F28" s="345"/>
      <c r="G28" s="345"/>
      <c r="H28" s="345"/>
      <c r="I28" s="345"/>
      <c r="J28" s="345"/>
      <c r="K28" s="179"/>
    </row>
    <row r="29" spans="2:11" s="1" customFormat="1" ht="12.75" customHeight="1">
      <c r="B29" s="182"/>
      <c r="C29" s="183"/>
      <c r="D29" s="183"/>
      <c r="E29" s="183"/>
      <c r="F29" s="183"/>
      <c r="G29" s="183"/>
      <c r="H29" s="183"/>
      <c r="I29" s="183"/>
      <c r="J29" s="183"/>
      <c r="K29" s="179"/>
    </row>
    <row r="30" spans="2:11" s="1" customFormat="1" ht="15" customHeight="1">
      <c r="B30" s="182"/>
      <c r="C30" s="183"/>
      <c r="D30" s="345" t="s">
        <v>1471</v>
      </c>
      <c r="E30" s="345"/>
      <c r="F30" s="345"/>
      <c r="G30" s="345"/>
      <c r="H30" s="345"/>
      <c r="I30" s="345"/>
      <c r="J30" s="345"/>
      <c r="K30" s="179"/>
    </row>
    <row r="31" spans="2:11" s="1" customFormat="1" ht="15" customHeight="1">
      <c r="B31" s="182"/>
      <c r="C31" s="183"/>
      <c r="D31" s="345" t="s">
        <v>1472</v>
      </c>
      <c r="E31" s="345"/>
      <c r="F31" s="345"/>
      <c r="G31" s="345"/>
      <c r="H31" s="345"/>
      <c r="I31" s="345"/>
      <c r="J31" s="345"/>
      <c r="K31" s="179"/>
    </row>
    <row r="32" spans="2:11" s="1" customFormat="1" ht="12.75" customHeight="1">
      <c r="B32" s="182"/>
      <c r="C32" s="183"/>
      <c r="D32" s="183"/>
      <c r="E32" s="183"/>
      <c r="F32" s="183"/>
      <c r="G32" s="183"/>
      <c r="H32" s="183"/>
      <c r="I32" s="183"/>
      <c r="J32" s="183"/>
      <c r="K32" s="179"/>
    </row>
    <row r="33" spans="2:11" s="1" customFormat="1" ht="15" customHeight="1">
      <c r="B33" s="182"/>
      <c r="C33" s="183"/>
      <c r="D33" s="345" t="s">
        <v>1473</v>
      </c>
      <c r="E33" s="345"/>
      <c r="F33" s="345"/>
      <c r="G33" s="345"/>
      <c r="H33" s="345"/>
      <c r="I33" s="345"/>
      <c r="J33" s="345"/>
      <c r="K33" s="179"/>
    </row>
    <row r="34" spans="2:11" s="1" customFormat="1" ht="15" customHeight="1">
      <c r="B34" s="182"/>
      <c r="C34" s="183"/>
      <c r="D34" s="345" t="s">
        <v>1474</v>
      </c>
      <c r="E34" s="345"/>
      <c r="F34" s="345"/>
      <c r="G34" s="345"/>
      <c r="H34" s="345"/>
      <c r="I34" s="345"/>
      <c r="J34" s="345"/>
      <c r="K34" s="179"/>
    </row>
    <row r="35" spans="2:11" s="1" customFormat="1" ht="15" customHeight="1">
      <c r="B35" s="182"/>
      <c r="C35" s="183"/>
      <c r="D35" s="345" t="s">
        <v>1475</v>
      </c>
      <c r="E35" s="345"/>
      <c r="F35" s="345"/>
      <c r="G35" s="345"/>
      <c r="H35" s="345"/>
      <c r="I35" s="345"/>
      <c r="J35" s="345"/>
      <c r="K35" s="179"/>
    </row>
    <row r="36" spans="2:11" s="1" customFormat="1" ht="15" customHeight="1">
      <c r="B36" s="182"/>
      <c r="C36" s="183"/>
      <c r="D36" s="181"/>
      <c r="E36" s="184" t="s">
        <v>114</v>
      </c>
      <c r="F36" s="181"/>
      <c r="G36" s="345" t="s">
        <v>1476</v>
      </c>
      <c r="H36" s="345"/>
      <c r="I36" s="345"/>
      <c r="J36" s="345"/>
      <c r="K36" s="179"/>
    </row>
    <row r="37" spans="2:11" s="1" customFormat="1" ht="30.75" customHeight="1">
      <c r="B37" s="182"/>
      <c r="C37" s="183"/>
      <c r="D37" s="181"/>
      <c r="E37" s="184" t="s">
        <v>1477</v>
      </c>
      <c r="F37" s="181"/>
      <c r="G37" s="345" t="s">
        <v>1478</v>
      </c>
      <c r="H37" s="345"/>
      <c r="I37" s="345"/>
      <c r="J37" s="345"/>
      <c r="K37" s="179"/>
    </row>
    <row r="38" spans="2:11" s="1" customFormat="1" ht="15" customHeight="1">
      <c r="B38" s="182"/>
      <c r="C38" s="183"/>
      <c r="D38" s="181"/>
      <c r="E38" s="184" t="s">
        <v>52</v>
      </c>
      <c r="F38" s="181"/>
      <c r="G38" s="345" t="s">
        <v>1479</v>
      </c>
      <c r="H38" s="345"/>
      <c r="I38" s="345"/>
      <c r="J38" s="345"/>
      <c r="K38" s="179"/>
    </row>
    <row r="39" spans="2:11" s="1" customFormat="1" ht="15" customHeight="1">
      <c r="B39" s="182"/>
      <c r="C39" s="183"/>
      <c r="D39" s="181"/>
      <c r="E39" s="184" t="s">
        <v>53</v>
      </c>
      <c r="F39" s="181"/>
      <c r="G39" s="345" t="s">
        <v>1480</v>
      </c>
      <c r="H39" s="345"/>
      <c r="I39" s="345"/>
      <c r="J39" s="345"/>
      <c r="K39" s="179"/>
    </row>
    <row r="40" spans="2:11" s="1" customFormat="1" ht="15" customHeight="1">
      <c r="B40" s="182"/>
      <c r="C40" s="183"/>
      <c r="D40" s="181"/>
      <c r="E40" s="184" t="s">
        <v>115</v>
      </c>
      <c r="F40" s="181"/>
      <c r="G40" s="345" t="s">
        <v>1481</v>
      </c>
      <c r="H40" s="345"/>
      <c r="I40" s="345"/>
      <c r="J40" s="345"/>
      <c r="K40" s="179"/>
    </row>
    <row r="41" spans="2:11" s="1" customFormat="1" ht="15" customHeight="1">
      <c r="B41" s="182"/>
      <c r="C41" s="183"/>
      <c r="D41" s="181"/>
      <c r="E41" s="184" t="s">
        <v>116</v>
      </c>
      <c r="F41" s="181"/>
      <c r="G41" s="345" t="s">
        <v>1482</v>
      </c>
      <c r="H41" s="345"/>
      <c r="I41" s="345"/>
      <c r="J41" s="345"/>
      <c r="K41" s="179"/>
    </row>
    <row r="42" spans="2:11" s="1" customFormat="1" ht="15" customHeight="1">
      <c r="B42" s="182"/>
      <c r="C42" s="183"/>
      <c r="D42" s="181"/>
      <c r="E42" s="184" t="s">
        <v>1483</v>
      </c>
      <c r="F42" s="181"/>
      <c r="G42" s="345" t="s">
        <v>1484</v>
      </c>
      <c r="H42" s="345"/>
      <c r="I42" s="345"/>
      <c r="J42" s="345"/>
      <c r="K42" s="179"/>
    </row>
    <row r="43" spans="2:11" s="1" customFormat="1" ht="15" customHeight="1">
      <c r="B43" s="182"/>
      <c r="C43" s="183"/>
      <c r="D43" s="181"/>
      <c r="E43" s="184"/>
      <c r="F43" s="181"/>
      <c r="G43" s="345" t="s">
        <v>1485</v>
      </c>
      <c r="H43" s="345"/>
      <c r="I43" s="345"/>
      <c r="J43" s="345"/>
      <c r="K43" s="179"/>
    </row>
    <row r="44" spans="2:11" s="1" customFormat="1" ht="15" customHeight="1">
      <c r="B44" s="182"/>
      <c r="C44" s="183"/>
      <c r="D44" s="181"/>
      <c r="E44" s="184" t="s">
        <v>1486</v>
      </c>
      <c r="F44" s="181"/>
      <c r="G44" s="345" t="s">
        <v>1487</v>
      </c>
      <c r="H44" s="345"/>
      <c r="I44" s="345"/>
      <c r="J44" s="345"/>
      <c r="K44" s="179"/>
    </row>
    <row r="45" spans="2:11" s="1" customFormat="1" ht="15" customHeight="1">
      <c r="B45" s="182"/>
      <c r="C45" s="183"/>
      <c r="D45" s="181"/>
      <c r="E45" s="184" t="s">
        <v>118</v>
      </c>
      <c r="F45" s="181"/>
      <c r="G45" s="345" t="s">
        <v>1488</v>
      </c>
      <c r="H45" s="345"/>
      <c r="I45" s="345"/>
      <c r="J45" s="345"/>
      <c r="K45" s="179"/>
    </row>
    <row r="46" spans="2:11" s="1" customFormat="1" ht="12.75" customHeight="1">
      <c r="B46" s="182"/>
      <c r="C46" s="183"/>
      <c r="D46" s="181"/>
      <c r="E46" s="181"/>
      <c r="F46" s="181"/>
      <c r="G46" s="181"/>
      <c r="H46" s="181"/>
      <c r="I46" s="181"/>
      <c r="J46" s="181"/>
      <c r="K46" s="179"/>
    </row>
    <row r="47" spans="2:11" s="1" customFormat="1" ht="15" customHeight="1">
      <c r="B47" s="182"/>
      <c r="C47" s="183"/>
      <c r="D47" s="345" t="s">
        <v>1489</v>
      </c>
      <c r="E47" s="345"/>
      <c r="F47" s="345"/>
      <c r="G47" s="345"/>
      <c r="H47" s="345"/>
      <c r="I47" s="345"/>
      <c r="J47" s="345"/>
      <c r="K47" s="179"/>
    </row>
    <row r="48" spans="2:11" s="1" customFormat="1" ht="15" customHeight="1">
      <c r="B48" s="182"/>
      <c r="C48" s="183"/>
      <c r="D48" s="183"/>
      <c r="E48" s="345" t="s">
        <v>1490</v>
      </c>
      <c r="F48" s="345"/>
      <c r="G48" s="345"/>
      <c r="H48" s="345"/>
      <c r="I48" s="345"/>
      <c r="J48" s="345"/>
      <c r="K48" s="179"/>
    </row>
    <row r="49" spans="2:11" s="1" customFormat="1" ht="15" customHeight="1">
      <c r="B49" s="182"/>
      <c r="C49" s="183"/>
      <c r="D49" s="183"/>
      <c r="E49" s="345" t="s">
        <v>1491</v>
      </c>
      <c r="F49" s="345"/>
      <c r="G49" s="345"/>
      <c r="H49" s="345"/>
      <c r="I49" s="345"/>
      <c r="J49" s="345"/>
      <c r="K49" s="179"/>
    </row>
    <row r="50" spans="2:11" s="1" customFormat="1" ht="15" customHeight="1">
      <c r="B50" s="182"/>
      <c r="C50" s="183"/>
      <c r="D50" s="183"/>
      <c r="E50" s="345" t="s">
        <v>1492</v>
      </c>
      <c r="F50" s="345"/>
      <c r="G50" s="345"/>
      <c r="H50" s="345"/>
      <c r="I50" s="345"/>
      <c r="J50" s="345"/>
      <c r="K50" s="179"/>
    </row>
    <row r="51" spans="2:11" s="1" customFormat="1" ht="15" customHeight="1">
      <c r="B51" s="182"/>
      <c r="C51" s="183"/>
      <c r="D51" s="345" t="s">
        <v>1493</v>
      </c>
      <c r="E51" s="345"/>
      <c r="F51" s="345"/>
      <c r="G51" s="345"/>
      <c r="H51" s="345"/>
      <c r="I51" s="345"/>
      <c r="J51" s="345"/>
      <c r="K51" s="179"/>
    </row>
    <row r="52" spans="2:11" s="1" customFormat="1" ht="25.5" customHeight="1">
      <c r="B52" s="178"/>
      <c r="C52" s="348" t="s">
        <v>1494</v>
      </c>
      <c r="D52" s="348"/>
      <c r="E52" s="348"/>
      <c r="F52" s="348"/>
      <c r="G52" s="348"/>
      <c r="H52" s="348"/>
      <c r="I52" s="348"/>
      <c r="J52" s="348"/>
      <c r="K52" s="179"/>
    </row>
    <row r="53" spans="2:11" s="1" customFormat="1" ht="5.25" customHeight="1">
      <c r="B53" s="178"/>
      <c r="C53" s="180"/>
      <c r="D53" s="180"/>
      <c r="E53" s="180"/>
      <c r="F53" s="180"/>
      <c r="G53" s="180"/>
      <c r="H53" s="180"/>
      <c r="I53" s="180"/>
      <c r="J53" s="180"/>
      <c r="K53" s="179"/>
    </row>
    <row r="54" spans="2:11" s="1" customFormat="1" ht="15" customHeight="1">
      <c r="B54" s="178"/>
      <c r="C54" s="345" t="s">
        <v>1495</v>
      </c>
      <c r="D54" s="345"/>
      <c r="E54" s="345"/>
      <c r="F54" s="345"/>
      <c r="G54" s="345"/>
      <c r="H54" s="345"/>
      <c r="I54" s="345"/>
      <c r="J54" s="345"/>
      <c r="K54" s="179"/>
    </row>
    <row r="55" spans="2:11" s="1" customFormat="1" ht="15" customHeight="1">
      <c r="B55" s="178"/>
      <c r="C55" s="345" t="s">
        <v>1496</v>
      </c>
      <c r="D55" s="345"/>
      <c r="E55" s="345"/>
      <c r="F55" s="345"/>
      <c r="G55" s="345"/>
      <c r="H55" s="345"/>
      <c r="I55" s="345"/>
      <c r="J55" s="345"/>
      <c r="K55" s="179"/>
    </row>
    <row r="56" spans="2:11" s="1" customFormat="1" ht="12.75" customHeight="1">
      <c r="B56" s="178"/>
      <c r="C56" s="181"/>
      <c r="D56" s="181"/>
      <c r="E56" s="181"/>
      <c r="F56" s="181"/>
      <c r="G56" s="181"/>
      <c r="H56" s="181"/>
      <c r="I56" s="181"/>
      <c r="J56" s="181"/>
      <c r="K56" s="179"/>
    </row>
    <row r="57" spans="2:11" s="1" customFormat="1" ht="15" customHeight="1">
      <c r="B57" s="178"/>
      <c r="C57" s="345" t="s">
        <v>1497</v>
      </c>
      <c r="D57" s="345"/>
      <c r="E57" s="345"/>
      <c r="F57" s="345"/>
      <c r="G57" s="345"/>
      <c r="H57" s="345"/>
      <c r="I57" s="345"/>
      <c r="J57" s="345"/>
      <c r="K57" s="179"/>
    </row>
    <row r="58" spans="2:11" s="1" customFormat="1" ht="15" customHeight="1">
      <c r="B58" s="178"/>
      <c r="C58" s="183"/>
      <c r="D58" s="345" t="s">
        <v>1498</v>
      </c>
      <c r="E58" s="345"/>
      <c r="F58" s="345"/>
      <c r="G58" s="345"/>
      <c r="H58" s="345"/>
      <c r="I58" s="345"/>
      <c r="J58" s="345"/>
      <c r="K58" s="179"/>
    </row>
    <row r="59" spans="2:11" s="1" customFormat="1" ht="15" customHeight="1">
      <c r="B59" s="178"/>
      <c r="C59" s="183"/>
      <c r="D59" s="345" t="s">
        <v>1499</v>
      </c>
      <c r="E59" s="345"/>
      <c r="F59" s="345"/>
      <c r="G59" s="345"/>
      <c r="H59" s="345"/>
      <c r="I59" s="345"/>
      <c r="J59" s="345"/>
      <c r="K59" s="179"/>
    </row>
    <row r="60" spans="2:11" s="1" customFormat="1" ht="15" customHeight="1">
      <c r="B60" s="178"/>
      <c r="C60" s="183"/>
      <c r="D60" s="345" t="s">
        <v>1500</v>
      </c>
      <c r="E60" s="345"/>
      <c r="F60" s="345"/>
      <c r="G60" s="345"/>
      <c r="H60" s="345"/>
      <c r="I60" s="345"/>
      <c r="J60" s="345"/>
      <c r="K60" s="179"/>
    </row>
    <row r="61" spans="2:11" s="1" customFormat="1" ht="15" customHeight="1">
      <c r="B61" s="178"/>
      <c r="C61" s="183"/>
      <c r="D61" s="345" t="s">
        <v>1501</v>
      </c>
      <c r="E61" s="345"/>
      <c r="F61" s="345"/>
      <c r="G61" s="345"/>
      <c r="H61" s="345"/>
      <c r="I61" s="345"/>
      <c r="J61" s="345"/>
      <c r="K61" s="179"/>
    </row>
    <row r="62" spans="2:11" s="1" customFormat="1" ht="15" customHeight="1">
      <c r="B62" s="178"/>
      <c r="C62" s="183"/>
      <c r="D62" s="349" t="s">
        <v>1502</v>
      </c>
      <c r="E62" s="349"/>
      <c r="F62" s="349"/>
      <c r="G62" s="349"/>
      <c r="H62" s="349"/>
      <c r="I62" s="349"/>
      <c r="J62" s="349"/>
      <c r="K62" s="179"/>
    </row>
    <row r="63" spans="2:11" s="1" customFormat="1" ht="15" customHeight="1">
      <c r="B63" s="178"/>
      <c r="C63" s="183"/>
      <c r="D63" s="345" t="s">
        <v>1503</v>
      </c>
      <c r="E63" s="345"/>
      <c r="F63" s="345"/>
      <c r="G63" s="345"/>
      <c r="H63" s="345"/>
      <c r="I63" s="345"/>
      <c r="J63" s="345"/>
      <c r="K63" s="179"/>
    </row>
    <row r="64" spans="2:11" s="1" customFormat="1" ht="12.75" customHeight="1">
      <c r="B64" s="178"/>
      <c r="C64" s="183"/>
      <c r="D64" s="183"/>
      <c r="E64" s="186"/>
      <c r="F64" s="183"/>
      <c r="G64" s="183"/>
      <c r="H64" s="183"/>
      <c r="I64" s="183"/>
      <c r="J64" s="183"/>
      <c r="K64" s="179"/>
    </row>
    <row r="65" spans="2:11" s="1" customFormat="1" ht="15" customHeight="1">
      <c r="B65" s="178"/>
      <c r="C65" s="183"/>
      <c r="D65" s="345" t="s">
        <v>1504</v>
      </c>
      <c r="E65" s="345"/>
      <c r="F65" s="345"/>
      <c r="G65" s="345"/>
      <c r="H65" s="345"/>
      <c r="I65" s="345"/>
      <c r="J65" s="345"/>
      <c r="K65" s="179"/>
    </row>
    <row r="66" spans="2:11" s="1" customFormat="1" ht="15" customHeight="1">
      <c r="B66" s="178"/>
      <c r="C66" s="183"/>
      <c r="D66" s="349" t="s">
        <v>1505</v>
      </c>
      <c r="E66" s="349"/>
      <c r="F66" s="349"/>
      <c r="G66" s="349"/>
      <c r="H66" s="349"/>
      <c r="I66" s="349"/>
      <c r="J66" s="349"/>
      <c r="K66" s="179"/>
    </row>
    <row r="67" spans="2:11" s="1" customFormat="1" ht="15" customHeight="1">
      <c r="B67" s="178"/>
      <c r="C67" s="183"/>
      <c r="D67" s="345" t="s">
        <v>1506</v>
      </c>
      <c r="E67" s="345"/>
      <c r="F67" s="345"/>
      <c r="G67" s="345"/>
      <c r="H67" s="345"/>
      <c r="I67" s="345"/>
      <c r="J67" s="345"/>
      <c r="K67" s="179"/>
    </row>
    <row r="68" spans="2:11" s="1" customFormat="1" ht="15" customHeight="1">
      <c r="B68" s="178"/>
      <c r="C68" s="183"/>
      <c r="D68" s="345" t="s">
        <v>1507</v>
      </c>
      <c r="E68" s="345"/>
      <c r="F68" s="345"/>
      <c r="G68" s="345"/>
      <c r="H68" s="345"/>
      <c r="I68" s="345"/>
      <c r="J68" s="345"/>
      <c r="K68" s="179"/>
    </row>
    <row r="69" spans="2:11" s="1" customFormat="1" ht="15" customHeight="1">
      <c r="B69" s="178"/>
      <c r="C69" s="183"/>
      <c r="D69" s="345" t="s">
        <v>1508</v>
      </c>
      <c r="E69" s="345"/>
      <c r="F69" s="345"/>
      <c r="G69" s="345"/>
      <c r="H69" s="345"/>
      <c r="I69" s="345"/>
      <c r="J69" s="345"/>
      <c r="K69" s="179"/>
    </row>
    <row r="70" spans="2:11" s="1" customFormat="1" ht="15" customHeight="1">
      <c r="B70" s="178"/>
      <c r="C70" s="183"/>
      <c r="D70" s="345" t="s">
        <v>1509</v>
      </c>
      <c r="E70" s="345"/>
      <c r="F70" s="345"/>
      <c r="G70" s="345"/>
      <c r="H70" s="345"/>
      <c r="I70" s="345"/>
      <c r="J70" s="345"/>
      <c r="K70" s="179"/>
    </row>
    <row r="71" spans="2:11" s="1" customFormat="1" ht="12.75" customHeight="1">
      <c r="B71" s="187"/>
      <c r="C71" s="188"/>
      <c r="D71" s="188"/>
      <c r="E71" s="188"/>
      <c r="F71" s="188"/>
      <c r="G71" s="188"/>
      <c r="H71" s="188"/>
      <c r="I71" s="188"/>
      <c r="J71" s="188"/>
      <c r="K71" s="189"/>
    </row>
    <row r="72" spans="2:11" s="1" customFormat="1" ht="18.75" customHeight="1">
      <c r="B72" s="190"/>
      <c r="C72" s="190"/>
      <c r="D72" s="190"/>
      <c r="E72" s="190"/>
      <c r="F72" s="190"/>
      <c r="G72" s="190"/>
      <c r="H72" s="190"/>
      <c r="I72" s="190"/>
      <c r="J72" s="190"/>
      <c r="K72" s="191"/>
    </row>
    <row r="73" spans="2:11" s="1" customFormat="1" ht="18.75" customHeight="1">
      <c r="B73" s="191"/>
      <c r="C73" s="191"/>
      <c r="D73" s="191"/>
      <c r="E73" s="191"/>
      <c r="F73" s="191"/>
      <c r="G73" s="191"/>
      <c r="H73" s="191"/>
      <c r="I73" s="191"/>
      <c r="J73" s="191"/>
      <c r="K73" s="191"/>
    </row>
    <row r="74" spans="2:11" s="1" customFormat="1" ht="7.5" customHeight="1">
      <c r="B74" s="192"/>
      <c r="C74" s="193"/>
      <c r="D74" s="193"/>
      <c r="E74" s="193"/>
      <c r="F74" s="193"/>
      <c r="G74" s="193"/>
      <c r="H74" s="193"/>
      <c r="I74" s="193"/>
      <c r="J74" s="193"/>
      <c r="K74" s="194"/>
    </row>
    <row r="75" spans="2:11" s="1" customFormat="1" ht="45" customHeight="1">
      <c r="B75" s="195"/>
      <c r="C75" s="346" t="s">
        <v>1510</v>
      </c>
      <c r="D75" s="346"/>
      <c r="E75" s="346"/>
      <c r="F75" s="346"/>
      <c r="G75" s="346"/>
      <c r="H75" s="346"/>
      <c r="I75" s="346"/>
      <c r="J75" s="346"/>
      <c r="K75" s="196"/>
    </row>
    <row r="76" spans="2:11" s="1" customFormat="1" ht="17.25" customHeight="1">
      <c r="B76" s="195"/>
      <c r="C76" s="197" t="s">
        <v>1511</v>
      </c>
      <c r="D76" s="197"/>
      <c r="E76" s="197"/>
      <c r="F76" s="197" t="s">
        <v>1512</v>
      </c>
      <c r="G76" s="198"/>
      <c r="H76" s="197" t="s">
        <v>53</v>
      </c>
      <c r="I76" s="197" t="s">
        <v>55</v>
      </c>
      <c r="J76" s="197" t="s">
        <v>1513</v>
      </c>
      <c r="K76" s="196"/>
    </row>
    <row r="77" spans="2:11" s="1" customFormat="1" ht="17.25" customHeight="1">
      <c r="B77" s="195"/>
      <c r="C77" s="199" t="s">
        <v>1514</v>
      </c>
      <c r="D77" s="199"/>
      <c r="E77" s="199"/>
      <c r="F77" s="200" t="s">
        <v>1515</v>
      </c>
      <c r="G77" s="201"/>
      <c r="H77" s="199"/>
      <c r="I77" s="199"/>
      <c r="J77" s="199" t="s">
        <v>1516</v>
      </c>
      <c r="K77" s="196"/>
    </row>
    <row r="78" spans="2:11" s="1" customFormat="1" ht="5.25" customHeight="1">
      <c r="B78" s="195"/>
      <c r="C78" s="202"/>
      <c r="D78" s="202"/>
      <c r="E78" s="202"/>
      <c r="F78" s="202"/>
      <c r="G78" s="203"/>
      <c r="H78" s="202"/>
      <c r="I78" s="202"/>
      <c r="J78" s="202"/>
      <c r="K78" s="196"/>
    </row>
    <row r="79" spans="2:11" s="1" customFormat="1" ht="15" customHeight="1">
      <c r="B79" s="195"/>
      <c r="C79" s="184" t="s">
        <v>52</v>
      </c>
      <c r="D79" s="202"/>
      <c r="E79" s="202"/>
      <c r="F79" s="204" t="s">
        <v>1517</v>
      </c>
      <c r="G79" s="203"/>
      <c r="H79" s="184" t="s">
        <v>1518</v>
      </c>
      <c r="I79" s="184" t="s">
        <v>1519</v>
      </c>
      <c r="J79" s="184">
        <v>20</v>
      </c>
      <c r="K79" s="196"/>
    </row>
    <row r="80" spans="2:11" s="1" customFormat="1" ht="15" customHeight="1">
      <c r="B80" s="195"/>
      <c r="C80" s="184" t="s">
        <v>1520</v>
      </c>
      <c r="D80" s="184"/>
      <c r="E80" s="184"/>
      <c r="F80" s="204" t="s">
        <v>1517</v>
      </c>
      <c r="G80" s="203"/>
      <c r="H80" s="184" t="s">
        <v>1521</v>
      </c>
      <c r="I80" s="184" t="s">
        <v>1519</v>
      </c>
      <c r="J80" s="184">
        <v>120</v>
      </c>
      <c r="K80" s="196"/>
    </row>
    <row r="81" spans="2:11" s="1" customFormat="1" ht="15" customHeight="1">
      <c r="B81" s="205"/>
      <c r="C81" s="184" t="s">
        <v>1522</v>
      </c>
      <c r="D81" s="184"/>
      <c r="E81" s="184"/>
      <c r="F81" s="204" t="s">
        <v>1523</v>
      </c>
      <c r="G81" s="203"/>
      <c r="H81" s="184" t="s">
        <v>1524</v>
      </c>
      <c r="I81" s="184" t="s">
        <v>1519</v>
      </c>
      <c r="J81" s="184">
        <v>50</v>
      </c>
      <c r="K81" s="196"/>
    </row>
    <row r="82" spans="2:11" s="1" customFormat="1" ht="15" customHeight="1">
      <c r="B82" s="205"/>
      <c r="C82" s="184" t="s">
        <v>1525</v>
      </c>
      <c r="D82" s="184"/>
      <c r="E82" s="184"/>
      <c r="F82" s="204" t="s">
        <v>1517</v>
      </c>
      <c r="G82" s="203"/>
      <c r="H82" s="184" t="s">
        <v>1526</v>
      </c>
      <c r="I82" s="184" t="s">
        <v>1527</v>
      </c>
      <c r="J82" s="184"/>
      <c r="K82" s="196"/>
    </row>
    <row r="83" spans="2:11" s="1" customFormat="1" ht="15" customHeight="1">
      <c r="B83" s="205"/>
      <c r="C83" s="206" t="s">
        <v>1528</v>
      </c>
      <c r="D83" s="206"/>
      <c r="E83" s="206"/>
      <c r="F83" s="207" t="s">
        <v>1523</v>
      </c>
      <c r="G83" s="206"/>
      <c r="H83" s="206" t="s">
        <v>1529</v>
      </c>
      <c r="I83" s="206" t="s">
        <v>1519</v>
      </c>
      <c r="J83" s="206">
        <v>15</v>
      </c>
      <c r="K83" s="196"/>
    </row>
    <row r="84" spans="2:11" s="1" customFormat="1" ht="15" customHeight="1">
      <c r="B84" s="205"/>
      <c r="C84" s="206" t="s">
        <v>1530</v>
      </c>
      <c r="D84" s="206"/>
      <c r="E84" s="206"/>
      <c r="F84" s="207" t="s">
        <v>1523</v>
      </c>
      <c r="G84" s="206"/>
      <c r="H84" s="206" t="s">
        <v>1531</v>
      </c>
      <c r="I84" s="206" t="s">
        <v>1519</v>
      </c>
      <c r="J84" s="206">
        <v>15</v>
      </c>
      <c r="K84" s="196"/>
    </row>
    <row r="85" spans="2:11" s="1" customFormat="1" ht="15" customHeight="1">
      <c r="B85" s="205"/>
      <c r="C85" s="206" t="s">
        <v>1532</v>
      </c>
      <c r="D85" s="206"/>
      <c r="E85" s="206"/>
      <c r="F85" s="207" t="s">
        <v>1523</v>
      </c>
      <c r="G85" s="206"/>
      <c r="H85" s="206" t="s">
        <v>1533</v>
      </c>
      <c r="I85" s="206" t="s">
        <v>1519</v>
      </c>
      <c r="J85" s="206">
        <v>20</v>
      </c>
      <c r="K85" s="196"/>
    </row>
    <row r="86" spans="2:11" s="1" customFormat="1" ht="15" customHeight="1">
      <c r="B86" s="205"/>
      <c r="C86" s="206" t="s">
        <v>1534</v>
      </c>
      <c r="D86" s="206"/>
      <c r="E86" s="206"/>
      <c r="F86" s="207" t="s">
        <v>1523</v>
      </c>
      <c r="G86" s="206"/>
      <c r="H86" s="206" t="s">
        <v>1535</v>
      </c>
      <c r="I86" s="206" t="s">
        <v>1519</v>
      </c>
      <c r="J86" s="206">
        <v>20</v>
      </c>
      <c r="K86" s="196"/>
    </row>
    <row r="87" spans="2:11" s="1" customFormat="1" ht="15" customHeight="1">
      <c r="B87" s="205"/>
      <c r="C87" s="184" t="s">
        <v>1536</v>
      </c>
      <c r="D87" s="184"/>
      <c r="E87" s="184"/>
      <c r="F87" s="204" t="s">
        <v>1523</v>
      </c>
      <c r="G87" s="203"/>
      <c r="H87" s="184" t="s">
        <v>1537</v>
      </c>
      <c r="I87" s="184" t="s">
        <v>1519</v>
      </c>
      <c r="J87" s="184">
        <v>50</v>
      </c>
      <c r="K87" s="196"/>
    </row>
    <row r="88" spans="2:11" s="1" customFormat="1" ht="15" customHeight="1">
      <c r="B88" s="205"/>
      <c r="C88" s="184" t="s">
        <v>1538</v>
      </c>
      <c r="D88" s="184"/>
      <c r="E88" s="184"/>
      <c r="F88" s="204" t="s">
        <v>1523</v>
      </c>
      <c r="G88" s="203"/>
      <c r="H88" s="184" t="s">
        <v>1539</v>
      </c>
      <c r="I88" s="184" t="s">
        <v>1519</v>
      </c>
      <c r="J88" s="184">
        <v>20</v>
      </c>
      <c r="K88" s="196"/>
    </row>
    <row r="89" spans="2:11" s="1" customFormat="1" ht="15" customHeight="1">
      <c r="B89" s="205"/>
      <c r="C89" s="184" t="s">
        <v>1540</v>
      </c>
      <c r="D89" s="184"/>
      <c r="E89" s="184"/>
      <c r="F89" s="204" t="s">
        <v>1523</v>
      </c>
      <c r="G89" s="203"/>
      <c r="H89" s="184" t="s">
        <v>1541</v>
      </c>
      <c r="I89" s="184" t="s">
        <v>1519</v>
      </c>
      <c r="J89" s="184">
        <v>20</v>
      </c>
      <c r="K89" s="196"/>
    </row>
    <row r="90" spans="2:11" s="1" customFormat="1" ht="15" customHeight="1">
      <c r="B90" s="205"/>
      <c r="C90" s="184" t="s">
        <v>1542</v>
      </c>
      <c r="D90" s="184"/>
      <c r="E90" s="184"/>
      <c r="F90" s="204" t="s">
        <v>1523</v>
      </c>
      <c r="G90" s="203"/>
      <c r="H90" s="184" t="s">
        <v>1543</v>
      </c>
      <c r="I90" s="184" t="s">
        <v>1519</v>
      </c>
      <c r="J90" s="184">
        <v>50</v>
      </c>
      <c r="K90" s="196"/>
    </row>
    <row r="91" spans="2:11" s="1" customFormat="1" ht="15" customHeight="1">
      <c r="B91" s="205"/>
      <c r="C91" s="184" t="s">
        <v>1544</v>
      </c>
      <c r="D91" s="184"/>
      <c r="E91" s="184"/>
      <c r="F91" s="204" t="s">
        <v>1523</v>
      </c>
      <c r="G91" s="203"/>
      <c r="H91" s="184" t="s">
        <v>1544</v>
      </c>
      <c r="I91" s="184" t="s">
        <v>1519</v>
      </c>
      <c r="J91" s="184">
        <v>50</v>
      </c>
      <c r="K91" s="196"/>
    </row>
    <row r="92" spans="2:11" s="1" customFormat="1" ht="15" customHeight="1">
      <c r="B92" s="205"/>
      <c r="C92" s="184" t="s">
        <v>1545</v>
      </c>
      <c r="D92" s="184"/>
      <c r="E92" s="184"/>
      <c r="F92" s="204" t="s">
        <v>1523</v>
      </c>
      <c r="G92" s="203"/>
      <c r="H92" s="184" t="s">
        <v>1546</v>
      </c>
      <c r="I92" s="184" t="s">
        <v>1519</v>
      </c>
      <c r="J92" s="184">
        <v>255</v>
      </c>
      <c r="K92" s="196"/>
    </row>
    <row r="93" spans="2:11" s="1" customFormat="1" ht="15" customHeight="1">
      <c r="B93" s="205"/>
      <c r="C93" s="184" t="s">
        <v>1547</v>
      </c>
      <c r="D93" s="184"/>
      <c r="E93" s="184"/>
      <c r="F93" s="204" t="s">
        <v>1517</v>
      </c>
      <c r="G93" s="203"/>
      <c r="H93" s="184" t="s">
        <v>1548</v>
      </c>
      <c r="I93" s="184" t="s">
        <v>1549</v>
      </c>
      <c r="J93" s="184"/>
      <c r="K93" s="196"/>
    </row>
    <row r="94" spans="2:11" s="1" customFormat="1" ht="15" customHeight="1">
      <c r="B94" s="205"/>
      <c r="C94" s="184" t="s">
        <v>1550</v>
      </c>
      <c r="D94" s="184"/>
      <c r="E94" s="184"/>
      <c r="F94" s="204" t="s">
        <v>1517</v>
      </c>
      <c r="G94" s="203"/>
      <c r="H94" s="184" t="s">
        <v>1551</v>
      </c>
      <c r="I94" s="184" t="s">
        <v>1552</v>
      </c>
      <c r="J94" s="184"/>
      <c r="K94" s="196"/>
    </row>
    <row r="95" spans="2:11" s="1" customFormat="1" ht="15" customHeight="1">
      <c r="B95" s="205"/>
      <c r="C95" s="184" t="s">
        <v>1553</v>
      </c>
      <c r="D95" s="184"/>
      <c r="E95" s="184"/>
      <c r="F95" s="204" t="s">
        <v>1517</v>
      </c>
      <c r="G95" s="203"/>
      <c r="H95" s="184" t="s">
        <v>1553</v>
      </c>
      <c r="I95" s="184" t="s">
        <v>1552</v>
      </c>
      <c r="J95" s="184"/>
      <c r="K95" s="196"/>
    </row>
    <row r="96" spans="2:11" s="1" customFormat="1" ht="15" customHeight="1">
      <c r="B96" s="205"/>
      <c r="C96" s="184" t="s">
        <v>38</v>
      </c>
      <c r="D96" s="184"/>
      <c r="E96" s="184"/>
      <c r="F96" s="204" t="s">
        <v>1517</v>
      </c>
      <c r="G96" s="203"/>
      <c r="H96" s="184" t="s">
        <v>1554</v>
      </c>
      <c r="I96" s="184" t="s">
        <v>1552</v>
      </c>
      <c r="J96" s="184"/>
      <c r="K96" s="196"/>
    </row>
    <row r="97" spans="2:11" s="1" customFormat="1" ht="15" customHeight="1">
      <c r="B97" s="205"/>
      <c r="C97" s="184" t="s">
        <v>47</v>
      </c>
      <c r="D97" s="184"/>
      <c r="E97" s="184"/>
      <c r="F97" s="204" t="s">
        <v>1517</v>
      </c>
      <c r="G97" s="203"/>
      <c r="H97" s="184" t="s">
        <v>1555</v>
      </c>
      <c r="I97" s="184" t="s">
        <v>1552</v>
      </c>
      <c r="J97" s="184"/>
      <c r="K97" s="196"/>
    </row>
    <row r="98" spans="2:11" s="1" customFormat="1" ht="15" customHeight="1">
      <c r="B98" s="208"/>
      <c r="C98" s="209"/>
      <c r="D98" s="209"/>
      <c r="E98" s="209"/>
      <c r="F98" s="209"/>
      <c r="G98" s="209"/>
      <c r="H98" s="209"/>
      <c r="I98" s="209"/>
      <c r="J98" s="209"/>
      <c r="K98" s="210"/>
    </row>
    <row r="99" spans="2:11" s="1" customFormat="1" ht="18.75" customHeight="1">
      <c r="B99" s="211"/>
      <c r="C99" s="212"/>
      <c r="D99" s="212"/>
      <c r="E99" s="212"/>
      <c r="F99" s="212"/>
      <c r="G99" s="212"/>
      <c r="H99" s="212"/>
      <c r="I99" s="212"/>
      <c r="J99" s="212"/>
      <c r="K99" s="211"/>
    </row>
    <row r="100" spans="2:11" s="1" customFormat="1" ht="18.75" customHeight="1">
      <c r="B100" s="191"/>
      <c r="C100" s="191"/>
      <c r="D100" s="191"/>
      <c r="E100" s="191"/>
      <c r="F100" s="191"/>
      <c r="G100" s="191"/>
      <c r="H100" s="191"/>
      <c r="I100" s="191"/>
      <c r="J100" s="191"/>
      <c r="K100" s="191"/>
    </row>
    <row r="101" spans="2:11" s="1" customFormat="1" ht="7.5" customHeight="1">
      <c r="B101" s="192"/>
      <c r="C101" s="193"/>
      <c r="D101" s="193"/>
      <c r="E101" s="193"/>
      <c r="F101" s="193"/>
      <c r="G101" s="193"/>
      <c r="H101" s="193"/>
      <c r="I101" s="193"/>
      <c r="J101" s="193"/>
      <c r="K101" s="194"/>
    </row>
    <row r="102" spans="2:11" s="1" customFormat="1" ht="45" customHeight="1">
      <c r="B102" s="195"/>
      <c r="C102" s="346" t="s">
        <v>1556</v>
      </c>
      <c r="D102" s="346"/>
      <c r="E102" s="346"/>
      <c r="F102" s="346"/>
      <c r="G102" s="346"/>
      <c r="H102" s="346"/>
      <c r="I102" s="346"/>
      <c r="J102" s="346"/>
      <c r="K102" s="196"/>
    </row>
    <row r="103" spans="2:11" s="1" customFormat="1" ht="17.25" customHeight="1">
      <c r="B103" s="195"/>
      <c r="C103" s="197" t="s">
        <v>1511</v>
      </c>
      <c r="D103" s="197"/>
      <c r="E103" s="197"/>
      <c r="F103" s="197" t="s">
        <v>1512</v>
      </c>
      <c r="G103" s="198"/>
      <c r="H103" s="197" t="s">
        <v>53</v>
      </c>
      <c r="I103" s="197" t="s">
        <v>55</v>
      </c>
      <c r="J103" s="197" t="s">
        <v>1513</v>
      </c>
      <c r="K103" s="196"/>
    </row>
    <row r="104" spans="2:11" s="1" customFormat="1" ht="17.25" customHeight="1">
      <c r="B104" s="195"/>
      <c r="C104" s="199" t="s">
        <v>1514</v>
      </c>
      <c r="D104" s="199"/>
      <c r="E104" s="199"/>
      <c r="F104" s="200" t="s">
        <v>1515</v>
      </c>
      <c r="G104" s="201"/>
      <c r="H104" s="199"/>
      <c r="I104" s="199"/>
      <c r="J104" s="199" t="s">
        <v>1516</v>
      </c>
      <c r="K104" s="196"/>
    </row>
    <row r="105" spans="2:11" s="1" customFormat="1" ht="5.25" customHeight="1">
      <c r="B105" s="195"/>
      <c r="C105" s="197"/>
      <c r="D105" s="197"/>
      <c r="E105" s="197"/>
      <c r="F105" s="197"/>
      <c r="G105" s="213"/>
      <c r="H105" s="197"/>
      <c r="I105" s="197"/>
      <c r="J105" s="197"/>
      <c r="K105" s="196"/>
    </row>
    <row r="106" spans="2:11" s="1" customFormat="1" ht="15" customHeight="1">
      <c r="B106" s="195"/>
      <c r="C106" s="184" t="s">
        <v>52</v>
      </c>
      <c r="D106" s="202"/>
      <c r="E106" s="202"/>
      <c r="F106" s="204" t="s">
        <v>1517</v>
      </c>
      <c r="G106" s="213"/>
      <c r="H106" s="184" t="s">
        <v>1557</v>
      </c>
      <c r="I106" s="184" t="s">
        <v>1519</v>
      </c>
      <c r="J106" s="184">
        <v>20</v>
      </c>
      <c r="K106" s="196"/>
    </row>
    <row r="107" spans="2:11" s="1" customFormat="1" ht="15" customHeight="1">
      <c r="B107" s="195"/>
      <c r="C107" s="184" t="s">
        <v>1520</v>
      </c>
      <c r="D107" s="184"/>
      <c r="E107" s="184"/>
      <c r="F107" s="204" t="s">
        <v>1517</v>
      </c>
      <c r="G107" s="184"/>
      <c r="H107" s="184" t="s">
        <v>1557</v>
      </c>
      <c r="I107" s="184" t="s">
        <v>1519</v>
      </c>
      <c r="J107" s="184">
        <v>120</v>
      </c>
      <c r="K107" s="196"/>
    </row>
    <row r="108" spans="2:11" s="1" customFormat="1" ht="15" customHeight="1">
      <c r="B108" s="205"/>
      <c r="C108" s="184" t="s">
        <v>1522</v>
      </c>
      <c r="D108" s="184"/>
      <c r="E108" s="184"/>
      <c r="F108" s="204" t="s">
        <v>1523</v>
      </c>
      <c r="G108" s="184"/>
      <c r="H108" s="184" t="s">
        <v>1557</v>
      </c>
      <c r="I108" s="184" t="s">
        <v>1519</v>
      </c>
      <c r="J108" s="184">
        <v>50</v>
      </c>
      <c r="K108" s="196"/>
    </row>
    <row r="109" spans="2:11" s="1" customFormat="1" ht="15" customHeight="1">
      <c r="B109" s="205"/>
      <c r="C109" s="184" t="s">
        <v>1525</v>
      </c>
      <c r="D109" s="184"/>
      <c r="E109" s="184"/>
      <c r="F109" s="204" t="s">
        <v>1517</v>
      </c>
      <c r="G109" s="184"/>
      <c r="H109" s="184" t="s">
        <v>1557</v>
      </c>
      <c r="I109" s="184" t="s">
        <v>1527</v>
      </c>
      <c r="J109" s="184"/>
      <c r="K109" s="196"/>
    </row>
    <row r="110" spans="2:11" s="1" customFormat="1" ht="15" customHeight="1">
      <c r="B110" s="205"/>
      <c r="C110" s="184" t="s">
        <v>1536</v>
      </c>
      <c r="D110" s="184"/>
      <c r="E110" s="184"/>
      <c r="F110" s="204" t="s">
        <v>1523</v>
      </c>
      <c r="G110" s="184"/>
      <c r="H110" s="184" t="s">
        <v>1557</v>
      </c>
      <c r="I110" s="184" t="s">
        <v>1519</v>
      </c>
      <c r="J110" s="184">
        <v>50</v>
      </c>
      <c r="K110" s="196"/>
    </row>
    <row r="111" spans="2:11" s="1" customFormat="1" ht="15" customHeight="1">
      <c r="B111" s="205"/>
      <c r="C111" s="184" t="s">
        <v>1544</v>
      </c>
      <c r="D111" s="184"/>
      <c r="E111" s="184"/>
      <c r="F111" s="204" t="s">
        <v>1523</v>
      </c>
      <c r="G111" s="184"/>
      <c r="H111" s="184" t="s">
        <v>1557</v>
      </c>
      <c r="I111" s="184" t="s">
        <v>1519</v>
      </c>
      <c r="J111" s="184">
        <v>50</v>
      </c>
      <c r="K111" s="196"/>
    </row>
    <row r="112" spans="2:11" s="1" customFormat="1" ht="15" customHeight="1">
      <c r="B112" s="205"/>
      <c r="C112" s="184" t="s">
        <v>1542</v>
      </c>
      <c r="D112" s="184"/>
      <c r="E112" s="184"/>
      <c r="F112" s="204" t="s">
        <v>1523</v>
      </c>
      <c r="G112" s="184"/>
      <c r="H112" s="184" t="s">
        <v>1557</v>
      </c>
      <c r="I112" s="184" t="s">
        <v>1519</v>
      </c>
      <c r="J112" s="184">
        <v>50</v>
      </c>
      <c r="K112" s="196"/>
    </row>
    <row r="113" spans="2:11" s="1" customFormat="1" ht="15" customHeight="1">
      <c r="B113" s="205"/>
      <c r="C113" s="184" t="s">
        <v>52</v>
      </c>
      <c r="D113" s="184"/>
      <c r="E113" s="184"/>
      <c r="F113" s="204" t="s">
        <v>1517</v>
      </c>
      <c r="G113" s="184"/>
      <c r="H113" s="184" t="s">
        <v>1558</v>
      </c>
      <c r="I113" s="184" t="s">
        <v>1519</v>
      </c>
      <c r="J113" s="184">
        <v>20</v>
      </c>
      <c r="K113" s="196"/>
    </row>
    <row r="114" spans="2:11" s="1" customFormat="1" ht="15" customHeight="1">
      <c r="B114" s="205"/>
      <c r="C114" s="184" t="s">
        <v>1559</v>
      </c>
      <c r="D114" s="184"/>
      <c r="E114" s="184"/>
      <c r="F114" s="204" t="s">
        <v>1517</v>
      </c>
      <c r="G114" s="184"/>
      <c r="H114" s="184" t="s">
        <v>1560</v>
      </c>
      <c r="I114" s="184" t="s">
        <v>1519</v>
      </c>
      <c r="J114" s="184">
        <v>120</v>
      </c>
      <c r="K114" s="196"/>
    </row>
    <row r="115" spans="2:11" s="1" customFormat="1" ht="15" customHeight="1">
      <c r="B115" s="205"/>
      <c r="C115" s="184" t="s">
        <v>38</v>
      </c>
      <c r="D115" s="184"/>
      <c r="E115" s="184"/>
      <c r="F115" s="204" t="s">
        <v>1517</v>
      </c>
      <c r="G115" s="184"/>
      <c r="H115" s="184" t="s">
        <v>1561</v>
      </c>
      <c r="I115" s="184" t="s">
        <v>1552</v>
      </c>
      <c r="J115" s="184"/>
      <c r="K115" s="196"/>
    </row>
    <row r="116" spans="2:11" s="1" customFormat="1" ht="15" customHeight="1">
      <c r="B116" s="205"/>
      <c r="C116" s="184" t="s">
        <v>47</v>
      </c>
      <c r="D116" s="184"/>
      <c r="E116" s="184"/>
      <c r="F116" s="204" t="s">
        <v>1517</v>
      </c>
      <c r="G116" s="184"/>
      <c r="H116" s="184" t="s">
        <v>1562</v>
      </c>
      <c r="I116" s="184" t="s">
        <v>1552</v>
      </c>
      <c r="J116" s="184"/>
      <c r="K116" s="196"/>
    </row>
    <row r="117" spans="2:11" s="1" customFormat="1" ht="15" customHeight="1">
      <c r="B117" s="205"/>
      <c r="C117" s="184" t="s">
        <v>55</v>
      </c>
      <c r="D117" s="184"/>
      <c r="E117" s="184"/>
      <c r="F117" s="204" t="s">
        <v>1517</v>
      </c>
      <c r="G117" s="184"/>
      <c r="H117" s="184" t="s">
        <v>1563</v>
      </c>
      <c r="I117" s="184" t="s">
        <v>1564</v>
      </c>
      <c r="J117" s="184"/>
      <c r="K117" s="196"/>
    </row>
    <row r="118" spans="2:11" s="1" customFormat="1" ht="15" customHeight="1">
      <c r="B118" s="208"/>
      <c r="C118" s="214"/>
      <c r="D118" s="214"/>
      <c r="E118" s="214"/>
      <c r="F118" s="214"/>
      <c r="G118" s="214"/>
      <c r="H118" s="214"/>
      <c r="I118" s="214"/>
      <c r="J118" s="214"/>
      <c r="K118" s="210"/>
    </row>
    <row r="119" spans="2:11" s="1" customFormat="1" ht="18.75" customHeight="1">
      <c r="B119" s="215"/>
      <c r="C119" s="181"/>
      <c r="D119" s="181"/>
      <c r="E119" s="181"/>
      <c r="F119" s="216"/>
      <c r="G119" s="181"/>
      <c r="H119" s="181"/>
      <c r="I119" s="181"/>
      <c r="J119" s="181"/>
      <c r="K119" s="215"/>
    </row>
    <row r="120" spans="2:11" s="1" customFormat="1" ht="18.75" customHeight="1">
      <c r="B120" s="191"/>
      <c r="C120" s="191"/>
      <c r="D120" s="191"/>
      <c r="E120" s="191"/>
      <c r="F120" s="191"/>
      <c r="G120" s="191"/>
      <c r="H120" s="191"/>
      <c r="I120" s="191"/>
      <c r="J120" s="191"/>
      <c r="K120" s="191"/>
    </row>
    <row r="121" spans="2:11" s="1" customFormat="1" ht="7.5" customHeight="1">
      <c r="B121" s="217"/>
      <c r="C121" s="218"/>
      <c r="D121" s="218"/>
      <c r="E121" s="218"/>
      <c r="F121" s="218"/>
      <c r="G121" s="218"/>
      <c r="H121" s="218"/>
      <c r="I121" s="218"/>
      <c r="J121" s="218"/>
      <c r="K121" s="219"/>
    </row>
    <row r="122" spans="2:11" s="1" customFormat="1" ht="45" customHeight="1">
      <c r="B122" s="220"/>
      <c r="C122" s="347" t="s">
        <v>1565</v>
      </c>
      <c r="D122" s="347"/>
      <c r="E122" s="347"/>
      <c r="F122" s="347"/>
      <c r="G122" s="347"/>
      <c r="H122" s="347"/>
      <c r="I122" s="347"/>
      <c r="J122" s="347"/>
      <c r="K122" s="221"/>
    </row>
    <row r="123" spans="2:11" s="1" customFormat="1" ht="17.25" customHeight="1">
      <c r="B123" s="222"/>
      <c r="C123" s="197" t="s">
        <v>1511</v>
      </c>
      <c r="D123" s="197"/>
      <c r="E123" s="197"/>
      <c r="F123" s="197" t="s">
        <v>1512</v>
      </c>
      <c r="G123" s="198"/>
      <c r="H123" s="197" t="s">
        <v>53</v>
      </c>
      <c r="I123" s="197" t="s">
        <v>55</v>
      </c>
      <c r="J123" s="197" t="s">
        <v>1513</v>
      </c>
      <c r="K123" s="223"/>
    </row>
    <row r="124" spans="2:11" s="1" customFormat="1" ht="17.25" customHeight="1">
      <c r="B124" s="222"/>
      <c r="C124" s="199" t="s">
        <v>1514</v>
      </c>
      <c r="D124" s="199"/>
      <c r="E124" s="199"/>
      <c r="F124" s="200" t="s">
        <v>1515</v>
      </c>
      <c r="G124" s="201"/>
      <c r="H124" s="199"/>
      <c r="I124" s="199"/>
      <c r="J124" s="199" t="s">
        <v>1516</v>
      </c>
      <c r="K124" s="223"/>
    </row>
    <row r="125" spans="2:11" s="1" customFormat="1" ht="5.25" customHeight="1">
      <c r="B125" s="224"/>
      <c r="C125" s="202"/>
      <c r="D125" s="202"/>
      <c r="E125" s="202"/>
      <c r="F125" s="202"/>
      <c r="G125" s="184"/>
      <c r="H125" s="202"/>
      <c r="I125" s="202"/>
      <c r="J125" s="202"/>
      <c r="K125" s="225"/>
    </row>
    <row r="126" spans="2:11" s="1" customFormat="1" ht="15" customHeight="1">
      <c r="B126" s="224"/>
      <c r="C126" s="184" t="s">
        <v>1520</v>
      </c>
      <c r="D126" s="202"/>
      <c r="E126" s="202"/>
      <c r="F126" s="204" t="s">
        <v>1517</v>
      </c>
      <c r="G126" s="184"/>
      <c r="H126" s="184" t="s">
        <v>1557</v>
      </c>
      <c r="I126" s="184" t="s">
        <v>1519</v>
      </c>
      <c r="J126" s="184">
        <v>120</v>
      </c>
      <c r="K126" s="226"/>
    </row>
    <row r="127" spans="2:11" s="1" customFormat="1" ht="15" customHeight="1">
      <c r="B127" s="224"/>
      <c r="C127" s="184" t="s">
        <v>1566</v>
      </c>
      <c r="D127" s="184"/>
      <c r="E127" s="184"/>
      <c r="F127" s="204" t="s">
        <v>1517</v>
      </c>
      <c r="G127" s="184"/>
      <c r="H127" s="184" t="s">
        <v>1567</v>
      </c>
      <c r="I127" s="184" t="s">
        <v>1519</v>
      </c>
      <c r="J127" s="184" t="s">
        <v>1568</v>
      </c>
      <c r="K127" s="226"/>
    </row>
    <row r="128" spans="2:11" s="1" customFormat="1" ht="15" customHeight="1">
      <c r="B128" s="224"/>
      <c r="C128" s="184" t="s">
        <v>82</v>
      </c>
      <c r="D128" s="184"/>
      <c r="E128" s="184"/>
      <c r="F128" s="204" t="s">
        <v>1517</v>
      </c>
      <c r="G128" s="184"/>
      <c r="H128" s="184" t="s">
        <v>1569</v>
      </c>
      <c r="I128" s="184" t="s">
        <v>1519</v>
      </c>
      <c r="J128" s="184" t="s">
        <v>1568</v>
      </c>
      <c r="K128" s="226"/>
    </row>
    <row r="129" spans="2:11" s="1" customFormat="1" ht="15" customHeight="1">
      <c r="B129" s="224"/>
      <c r="C129" s="184" t="s">
        <v>1528</v>
      </c>
      <c r="D129" s="184"/>
      <c r="E129" s="184"/>
      <c r="F129" s="204" t="s">
        <v>1523</v>
      </c>
      <c r="G129" s="184"/>
      <c r="H129" s="184" t="s">
        <v>1529</v>
      </c>
      <c r="I129" s="184" t="s">
        <v>1519</v>
      </c>
      <c r="J129" s="184">
        <v>15</v>
      </c>
      <c r="K129" s="226"/>
    </row>
    <row r="130" spans="2:11" s="1" customFormat="1" ht="15" customHeight="1">
      <c r="B130" s="224"/>
      <c r="C130" s="206" t="s">
        <v>1530</v>
      </c>
      <c r="D130" s="206"/>
      <c r="E130" s="206"/>
      <c r="F130" s="207" t="s">
        <v>1523</v>
      </c>
      <c r="G130" s="206"/>
      <c r="H130" s="206" t="s">
        <v>1531</v>
      </c>
      <c r="I130" s="206" t="s">
        <v>1519</v>
      </c>
      <c r="J130" s="206">
        <v>15</v>
      </c>
      <c r="K130" s="226"/>
    </row>
    <row r="131" spans="2:11" s="1" customFormat="1" ht="15" customHeight="1">
      <c r="B131" s="224"/>
      <c r="C131" s="206" t="s">
        <v>1532</v>
      </c>
      <c r="D131" s="206"/>
      <c r="E131" s="206"/>
      <c r="F131" s="207" t="s">
        <v>1523</v>
      </c>
      <c r="G131" s="206"/>
      <c r="H131" s="206" t="s">
        <v>1533</v>
      </c>
      <c r="I131" s="206" t="s">
        <v>1519</v>
      </c>
      <c r="J131" s="206">
        <v>20</v>
      </c>
      <c r="K131" s="226"/>
    </row>
    <row r="132" spans="2:11" s="1" customFormat="1" ht="15" customHeight="1">
      <c r="B132" s="224"/>
      <c r="C132" s="206" t="s">
        <v>1534</v>
      </c>
      <c r="D132" s="206"/>
      <c r="E132" s="206"/>
      <c r="F132" s="207" t="s">
        <v>1523</v>
      </c>
      <c r="G132" s="206"/>
      <c r="H132" s="206" t="s">
        <v>1535</v>
      </c>
      <c r="I132" s="206" t="s">
        <v>1519</v>
      </c>
      <c r="J132" s="206">
        <v>20</v>
      </c>
      <c r="K132" s="226"/>
    </row>
    <row r="133" spans="2:11" s="1" customFormat="1" ht="15" customHeight="1">
      <c r="B133" s="224"/>
      <c r="C133" s="184" t="s">
        <v>1522</v>
      </c>
      <c r="D133" s="184"/>
      <c r="E133" s="184"/>
      <c r="F133" s="204" t="s">
        <v>1523</v>
      </c>
      <c r="G133" s="184"/>
      <c r="H133" s="184" t="s">
        <v>1557</v>
      </c>
      <c r="I133" s="184" t="s">
        <v>1519</v>
      </c>
      <c r="J133" s="184">
        <v>50</v>
      </c>
      <c r="K133" s="226"/>
    </row>
    <row r="134" spans="2:11" s="1" customFormat="1" ht="15" customHeight="1">
      <c r="B134" s="224"/>
      <c r="C134" s="184" t="s">
        <v>1536</v>
      </c>
      <c r="D134" s="184"/>
      <c r="E134" s="184"/>
      <c r="F134" s="204" t="s">
        <v>1523</v>
      </c>
      <c r="G134" s="184"/>
      <c r="H134" s="184" t="s">
        <v>1557</v>
      </c>
      <c r="I134" s="184" t="s">
        <v>1519</v>
      </c>
      <c r="J134" s="184">
        <v>50</v>
      </c>
      <c r="K134" s="226"/>
    </row>
    <row r="135" spans="2:11" s="1" customFormat="1" ht="15" customHeight="1">
      <c r="B135" s="224"/>
      <c r="C135" s="184" t="s">
        <v>1542</v>
      </c>
      <c r="D135" s="184"/>
      <c r="E135" s="184"/>
      <c r="F135" s="204" t="s">
        <v>1523</v>
      </c>
      <c r="G135" s="184"/>
      <c r="H135" s="184" t="s">
        <v>1557</v>
      </c>
      <c r="I135" s="184" t="s">
        <v>1519</v>
      </c>
      <c r="J135" s="184">
        <v>50</v>
      </c>
      <c r="K135" s="226"/>
    </row>
    <row r="136" spans="2:11" s="1" customFormat="1" ht="15" customHeight="1">
      <c r="B136" s="224"/>
      <c r="C136" s="184" t="s">
        <v>1544</v>
      </c>
      <c r="D136" s="184"/>
      <c r="E136" s="184"/>
      <c r="F136" s="204" t="s">
        <v>1523</v>
      </c>
      <c r="G136" s="184"/>
      <c r="H136" s="184" t="s">
        <v>1557</v>
      </c>
      <c r="I136" s="184" t="s">
        <v>1519</v>
      </c>
      <c r="J136" s="184">
        <v>50</v>
      </c>
      <c r="K136" s="226"/>
    </row>
    <row r="137" spans="2:11" s="1" customFormat="1" ht="15" customHeight="1">
      <c r="B137" s="224"/>
      <c r="C137" s="184" t="s">
        <v>1545</v>
      </c>
      <c r="D137" s="184"/>
      <c r="E137" s="184"/>
      <c r="F137" s="204" t="s">
        <v>1523</v>
      </c>
      <c r="G137" s="184"/>
      <c r="H137" s="184" t="s">
        <v>1570</v>
      </c>
      <c r="I137" s="184" t="s">
        <v>1519</v>
      </c>
      <c r="J137" s="184">
        <v>255</v>
      </c>
      <c r="K137" s="226"/>
    </row>
    <row r="138" spans="2:11" s="1" customFormat="1" ht="15" customHeight="1">
      <c r="B138" s="224"/>
      <c r="C138" s="184" t="s">
        <v>1547</v>
      </c>
      <c r="D138" s="184"/>
      <c r="E138" s="184"/>
      <c r="F138" s="204" t="s">
        <v>1517</v>
      </c>
      <c r="G138" s="184"/>
      <c r="H138" s="184" t="s">
        <v>1571</v>
      </c>
      <c r="I138" s="184" t="s">
        <v>1549</v>
      </c>
      <c r="J138" s="184"/>
      <c r="K138" s="226"/>
    </row>
    <row r="139" spans="2:11" s="1" customFormat="1" ht="15" customHeight="1">
      <c r="B139" s="224"/>
      <c r="C139" s="184" t="s">
        <v>1550</v>
      </c>
      <c r="D139" s="184"/>
      <c r="E139" s="184"/>
      <c r="F139" s="204" t="s">
        <v>1517</v>
      </c>
      <c r="G139" s="184"/>
      <c r="H139" s="184" t="s">
        <v>1572</v>
      </c>
      <c r="I139" s="184" t="s">
        <v>1552</v>
      </c>
      <c r="J139" s="184"/>
      <c r="K139" s="226"/>
    </row>
    <row r="140" spans="2:11" s="1" customFormat="1" ht="15" customHeight="1">
      <c r="B140" s="224"/>
      <c r="C140" s="184" t="s">
        <v>1553</v>
      </c>
      <c r="D140" s="184"/>
      <c r="E140" s="184"/>
      <c r="F140" s="204" t="s">
        <v>1517</v>
      </c>
      <c r="G140" s="184"/>
      <c r="H140" s="184" t="s">
        <v>1553</v>
      </c>
      <c r="I140" s="184" t="s">
        <v>1552</v>
      </c>
      <c r="J140" s="184"/>
      <c r="K140" s="226"/>
    </row>
    <row r="141" spans="2:11" s="1" customFormat="1" ht="15" customHeight="1">
      <c r="B141" s="224"/>
      <c r="C141" s="184" t="s">
        <v>38</v>
      </c>
      <c r="D141" s="184"/>
      <c r="E141" s="184"/>
      <c r="F141" s="204" t="s">
        <v>1517</v>
      </c>
      <c r="G141" s="184"/>
      <c r="H141" s="184" t="s">
        <v>1573</v>
      </c>
      <c r="I141" s="184" t="s">
        <v>1552</v>
      </c>
      <c r="J141" s="184"/>
      <c r="K141" s="226"/>
    </row>
    <row r="142" spans="2:11" s="1" customFormat="1" ht="15" customHeight="1">
      <c r="B142" s="224"/>
      <c r="C142" s="184" t="s">
        <v>1574</v>
      </c>
      <c r="D142" s="184"/>
      <c r="E142" s="184"/>
      <c r="F142" s="204" t="s">
        <v>1517</v>
      </c>
      <c r="G142" s="184"/>
      <c r="H142" s="184" t="s">
        <v>1575</v>
      </c>
      <c r="I142" s="184" t="s">
        <v>1552</v>
      </c>
      <c r="J142" s="184"/>
      <c r="K142" s="226"/>
    </row>
    <row r="143" spans="2:11" s="1" customFormat="1" ht="15" customHeight="1">
      <c r="B143" s="227"/>
      <c r="C143" s="228"/>
      <c r="D143" s="228"/>
      <c r="E143" s="228"/>
      <c r="F143" s="228"/>
      <c r="G143" s="228"/>
      <c r="H143" s="228"/>
      <c r="I143" s="228"/>
      <c r="J143" s="228"/>
      <c r="K143" s="229"/>
    </row>
    <row r="144" spans="2:11" s="1" customFormat="1" ht="18.75" customHeight="1">
      <c r="B144" s="181"/>
      <c r="C144" s="181"/>
      <c r="D144" s="181"/>
      <c r="E144" s="181"/>
      <c r="F144" s="216"/>
      <c r="G144" s="181"/>
      <c r="H144" s="181"/>
      <c r="I144" s="181"/>
      <c r="J144" s="181"/>
      <c r="K144" s="181"/>
    </row>
    <row r="145" spans="2:11" s="1" customFormat="1" ht="18.75" customHeight="1">
      <c r="B145" s="191"/>
      <c r="C145" s="191"/>
      <c r="D145" s="191"/>
      <c r="E145" s="191"/>
      <c r="F145" s="191"/>
      <c r="G145" s="191"/>
      <c r="H145" s="191"/>
      <c r="I145" s="191"/>
      <c r="J145" s="191"/>
      <c r="K145" s="191"/>
    </row>
    <row r="146" spans="2:11" s="1" customFormat="1" ht="7.5" customHeight="1">
      <c r="B146" s="192"/>
      <c r="C146" s="193"/>
      <c r="D146" s="193"/>
      <c r="E146" s="193"/>
      <c r="F146" s="193"/>
      <c r="G146" s="193"/>
      <c r="H146" s="193"/>
      <c r="I146" s="193"/>
      <c r="J146" s="193"/>
      <c r="K146" s="194"/>
    </row>
    <row r="147" spans="2:11" s="1" customFormat="1" ht="45" customHeight="1">
      <c r="B147" s="195"/>
      <c r="C147" s="346" t="s">
        <v>1576</v>
      </c>
      <c r="D147" s="346"/>
      <c r="E147" s="346"/>
      <c r="F147" s="346"/>
      <c r="G147" s="346"/>
      <c r="H147" s="346"/>
      <c r="I147" s="346"/>
      <c r="J147" s="346"/>
      <c r="K147" s="196"/>
    </row>
    <row r="148" spans="2:11" s="1" customFormat="1" ht="17.25" customHeight="1">
      <c r="B148" s="195"/>
      <c r="C148" s="197" t="s">
        <v>1511</v>
      </c>
      <c r="D148" s="197"/>
      <c r="E148" s="197"/>
      <c r="F148" s="197" t="s">
        <v>1512</v>
      </c>
      <c r="G148" s="198"/>
      <c r="H148" s="197" t="s">
        <v>53</v>
      </c>
      <c r="I148" s="197" t="s">
        <v>55</v>
      </c>
      <c r="J148" s="197" t="s">
        <v>1513</v>
      </c>
      <c r="K148" s="196"/>
    </row>
    <row r="149" spans="2:11" s="1" customFormat="1" ht="17.25" customHeight="1">
      <c r="B149" s="195"/>
      <c r="C149" s="199" t="s">
        <v>1514</v>
      </c>
      <c r="D149" s="199"/>
      <c r="E149" s="199"/>
      <c r="F149" s="200" t="s">
        <v>1515</v>
      </c>
      <c r="G149" s="201"/>
      <c r="H149" s="199"/>
      <c r="I149" s="199"/>
      <c r="J149" s="199" t="s">
        <v>1516</v>
      </c>
      <c r="K149" s="196"/>
    </row>
    <row r="150" spans="2:11" s="1" customFormat="1" ht="5.25" customHeight="1">
      <c r="B150" s="205"/>
      <c r="C150" s="202"/>
      <c r="D150" s="202"/>
      <c r="E150" s="202"/>
      <c r="F150" s="202"/>
      <c r="G150" s="203"/>
      <c r="H150" s="202"/>
      <c r="I150" s="202"/>
      <c r="J150" s="202"/>
      <c r="K150" s="226"/>
    </row>
    <row r="151" spans="2:11" s="1" customFormat="1" ht="15" customHeight="1">
      <c r="B151" s="205"/>
      <c r="C151" s="230" t="s">
        <v>1520</v>
      </c>
      <c r="D151" s="184"/>
      <c r="E151" s="184"/>
      <c r="F151" s="231" t="s">
        <v>1517</v>
      </c>
      <c r="G151" s="184"/>
      <c r="H151" s="230" t="s">
        <v>1557</v>
      </c>
      <c r="I151" s="230" t="s">
        <v>1519</v>
      </c>
      <c r="J151" s="230">
        <v>120</v>
      </c>
      <c r="K151" s="226"/>
    </row>
    <row r="152" spans="2:11" s="1" customFormat="1" ht="15" customHeight="1">
      <c r="B152" s="205"/>
      <c r="C152" s="230" t="s">
        <v>1566</v>
      </c>
      <c r="D152" s="184"/>
      <c r="E152" s="184"/>
      <c r="F152" s="231" t="s">
        <v>1517</v>
      </c>
      <c r="G152" s="184"/>
      <c r="H152" s="230" t="s">
        <v>1577</v>
      </c>
      <c r="I152" s="230" t="s">
        <v>1519</v>
      </c>
      <c r="J152" s="230" t="s">
        <v>1568</v>
      </c>
      <c r="K152" s="226"/>
    </row>
    <row r="153" spans="2:11" s="1" customFormat="1" ht="15" customHeight="1">
      <c r="B153" s="205"/>
      <c r="C153" s="230" t="s">
        <v>82</v>
      </c>
      <c r="D153" s="184"/>
      <c r="E153" s="184"/>
      <c r="F153" s="231" t="s">
        <v>1517</v>
      </c>
      <c r="G153" s="184"/>
      <c r="H153" s="230" t="s">
        <v>1578</v>
      </c>
      <c r="I153" s="230" t="s">
        <v>1519</v>
      </c>
      <c r="J153" s="230" t="s">
        <v>1568</v>
      </c>
      <c r="K153" s="226"/>
    </row>
    <row r="154" spans="2:11" s="1" customFormat="1" ht="15" customHeight="1">
      <c r="B154" s="205"/>
      <c r="C154" s="230" t="s">
        <v>1522</v>
      </c>
      <c r="D154" s="184"/>
      <c r="E154" s="184"/>
      <c r="F154" s="231" t="s">
        <v>1523</v>
      </c>
      <c r="G154" s="184"/>
      <c r="H154" s="230" t="s">
        <v>1557</v>
      </c>
      <c r="I154" s="230" t="s">
        <v>1519</v>
      </c>
      <c r="J154" s="230">
        <v>50</v>
      </c>
      <c r="K154" s="226"/>
    </row>
    <row r="155" spans="2:11" s="1" customFormat="1" ht="15" customHeight="1">
      <c r="B155" s="205"/>
      <c r="C155" s="230" t="s">
        <v>1525</v>
      </c>
      <c r="D155" s="184"/>
      <c r="E155" s="184"/>
      <c r="F155" s="231" t="s">
        <v>1517</v>
      </c>
      <c r="G155" s="184"/>
      <c r="H155" s="230" t="s">
        <v>1557</v>
      </c>
      <c r="I155" s="230" t="s">
        <v>1527</v>
      </c>
      <c r="J155" s="230"/>
      <c r="K155" s="226"/>
    </row>
    <row r="156" spans="2:11" s="1" customFormat="1" ht="15" customHeight="1">
      <c r="B156" s="205"/>
      <c r="C156" s="230" t="s">
        <v>1536</v>
      </c>
      <c r="D156" s="184"/>
      <c r="E156" s="184"/>
      <c r="F156" s="231" t="s">
        <v>1523</v>
      </c>
      <c r="G156" s="184"/>
      <c r="H156" s="230" t="s">
        <v>1557</v>
      </c>
      <c r="I156" s="230" t="s">
        <v>1519</v>
      </c>
      <c r="J156" s="230">
        <v>50</v>
      </c>
      <c r="K156" s="226"/>
    </row>
    <row r="157" spans="2:11" s="1" customFormat="1" ht="15" customHeight="1">
      <c r="B157" s="205"/>
      <c r="C157" s="230" t="s">
        <v>1544</v>
      </c>
      <c r="D157" s="184"/>
      <c r="E157" s="184"/>
      <c r="F157" s="231" t="s">
        <v>1523</v>
      </c>
      <c r="G157" s="184"/>
      <c r="H157" s="230" t="s">
        <v>1557</v>
      </c>
      <c r="I157" s="230" t="s">
        <v>1519</v>
      </c>
      <c r="J157" s="230">
        <v>50</v>
      </c>
      <c r="K157" s="226"/>
    </row>
    <row r="158" spans="2:11" s="1" customFormat="1" ht="15" customHeight="1">
      <c r="B158" s="205"/>
      <c r="C158" s="230" t="s">
        <v>1542</v>
      </c>
      <c r="D158" s="184"/>
      <c r="E158" s="184"/>
      <c r="F158" s="231" t="s">
        <v>1523</v>
      </c>
      <c r="G158" s="184"/>
      <c r="H158" s="230" t="s">
        <v>1557</v>
      </c>
      <c r="I158" s="230" t="s">
        <v>1519</v>
      </c>
      <c r="J158" s="230">
        <v>50</v>
      </c>
      <c r="K158" s="226"/>
    </row>
    <row r="159" spans="2:11" s="1" customFormat="1" ht="15" customHeight="1">
      <c r="B159" s="205"/>
      <c r="C159" s="230" t="s">
        <v>96</v>
      </c>
      <c r="D159" s="184"/>
      <c r="E159" s="184"/>
      <c r="F159" s="231" t="s">
        <v>1517</v>
      </c>
      <c r="G159" s="184"/>
      <c r="H159" s="230" t="s">
        <v>1579</v>
      </c>
      <c r="I159" s="230" t="s">
        <v>1519</v>
      </c>
      <c r="J159" s="230" t="s">
        <v>1580</v>
      </c>
      <c r="K159" s="226"/>
    </row>
    <row r="160" spans="2:11" s="1" customFormat="1" ht="15" customHeight="1">
      <c r="B160" s="205"/>
      <c r="C160" s="230" t="s">
        <v>1581</v>
      </c>
      <c r="D160" s="184"/>
      <c r="E160" s="184"/>
      <c r="F160" s="231" t="s">
        <v>1517</v>
      </c>
      <c r="G160" s="184"/>
      <c r="H160" s="230" t="s">
        <v>1582</v>
      </c>
      <c r="I160" s="230" t="s">
        <v>1552</v>
      </c>
      <c r="J160" s="230"/>
      <c r="K160" s="226"/>
    </row>
    <row r="161" spans="2:11" s="1" customFormat="1" ht="15" customHeight="1">
      <c r="B161" s="232"/>
      <c r="C161" s="214"/>
      <c r="D161" s="214"/>
      <c r="E161" s="214"/>
      <c r="F161" s="214"/>
      <c r="G161" s="214"/>
      <c r="H161" s="214"/>
      <c r="I161" s="214"/>
      <c r="J161" s="214"/>
      <c r="K161" s="233"/>
    </row>
    <row r="162" spans="2:11" s="1" customFormat="1" ht="18.75" customHeight="1">
      <c r="B162" s="181"/>
      <c r="C162" s="184"/>
      <c r="D162" s="184"/>
      <c r="E162" s="184"/>
      <c r="F162" s="204"/>
      <c r="G162" s="184"/>
      <c r="H162" s="184"/>
      <c r="I162" s="184"/>
      <c r="J162" s="184"/>
      <c r="K162" s="181"/>
    </row>
    <row r="163" spans="2:11" s="1" customFormat="1" ht="18.75" customHeight="1">
      <c r="B163" s="181"/>
      <c r="C163" s="184"/>
      <c r="D163" s="184"/>
      <c r="E163" s="184"/>
      <c r="F163" s="204"/>
      <c r="G163" s="184"/>
      <c r="H163" s="184"/>
      <c r="I163" s="184"/>
      <c r="J163" s="184"/>
      <c r="K163" s="181"/>
    </row>
    <row r="164" spans="2:11" s="1" customFormat="1" ht="18.75" customHeight="1">
      <c r="B164" s="181"/>
      <c r="C164" s="184"/>
      <c r="D164" s="184"/>
      <c r="E164" s="184"/>
      <c r="F164" s="204"/>
      <c r="G164" s="184"/>
      <c r="H164" s="184"/>
      <c r="I164" s="184"/>
      <c r="J164" s="184"/>
      <c r="K164" s="181"/>
    </row>
    <row r="165" spans="2:11" s="1" customFormat="1" ht="18.75" customHeight="1">
      <c r="B165" s="181"/>
      <c r="C165" s="184"/>
      <c r="D165" s="184"/>
      <c r="E165" s="184"/>
      <c r="F165" s="204"/>
      <c r="G165" s="184"/>
      <c r="H165" s="184"/>
      <c r="I165" s="184"/>
      <c r="J165" s="184"/>
      <c r="K165" s="181"/>
    </row>
    <row r="166" spans="2:11" s="1" customFormat="1" ht="18.75" customHeight="1">
      <c r="B166" s="181"/>
      <c r="C166" s="184"/>
      <c r="D166" s="184"/>
      <c r="E166" s="184"/>
      <c r="F166" s="204"/>
      <c r="G166" s="184"/>
      <c r="H166" s="184"/>
      <c r="I166" s="184"/>
      <c r="J166" s="184"/>
      <c r="K166" s="181"/>
    </row>
    <row r="167" spans="2:11" s="1" customFormat="1" ht="18.75" customHeight="1">
      <c r="B167" s="181"/>
      <c r="C167" s="184"/>
      <c r="D167" s="184"/>
      <c r="E167" s="184"/>
      <c r="F167" s="204"/>
      <c r="G167" s="184"/>
      <c r="H167" s="184"/>
      <c r="I167" s="184"/>
      <c r="J167" s="184"/>
      <c r="K167" s="181"/>
    </row>
    <row r="168" spans="2:11" s="1" customFormat="1" ht="18.75" customHeight="1">
      <c r="B168" s="181"/>
      <c r="C168" s="184"/>
      <c r="D168" s="184"/>
      <c r="E168" s="184"/>
      <c r="F168" s="204"/>
      <c r="G168" s="184"/>
      <c r="H168" s="184"/>
      <c r="I168" s="184"/>
      <c r="J168" s="184"/>
      <c r="K168" s="181"/>
    </row>
    <row r="169" spans="2:11" s="1" customFormat="1" ht="18.75" customHeight="1">
      <c r="B169" s="191"/>
      <c r="C169" s="191"/>
      <c r="D169" s="191"/>
      <c r="E169" s="191"/>
      <c r="F169" s="191"/>
      <c r="G169" s="191"/>
      <c r="H169" s="191"/>
      <c r="I169" s="191"/>
      <c r="J169" s="191"/>
      <c r="K169" s="191"/>
    </row>
    <row r="170" spans="2:11" s="1" customFormat="1" ht="7.5" customHeight="1">
      <c r="B170" s="173"/>
      <c r="C170" s="174"/>
      <c r="D170" s="174"/>
      <c r="E170" s="174"/>
      <c r="F170" s="174"/>
      <c r="G170" s="174"/>
      <c r="H170" s="174"/>
      <c r="I170" s="174"/>
      <c r="J170" s="174"/>
      <c r="K170" s="175"/>
    </row>
    <row r="171" spans="2:11" s="1" customFormat="1" ht="45" customHeight="1">
      <c r="B171" s="176"/>
      <c r="C171" s="347" t="s">
        <v>1583</v>
      </c>
      <c r="D171" s="347"/>
      <c r="E171" s="347"/>
      <c r="F171" s="347"/>
      <c r="G171" s="347"/>
      <c r="H171" s="347"/>
      <c r="I171" s="347"/>
      <c r="J171" s="347"/>
      <c r="K171" s="177"/>
    </row>
    <row r="172" spans="2:11" s="1" customFormat="1" ht="17.25" customHeight="1">
      <c r="B172" s="176"/>
      <c r="C172" s="197" t="s">
        <v>1511</v>
      </c>
      <c r="D172" s="197"/>
      <c r="E172" s="197"/>
      <c r="F172" s="197" t="s">
        <v>1512</v>
      </c>
      <c r="G172" s="234"/>
      <c r="H172" s="235" t="s">
        <v>53</v>
      </c>
      <c r="I172" s="235" t="s">
        <v>55</v>
      </c>
      <c r="J172" s="197" t="s">
        <v>1513</v>
      </c>
      <c r="K172" s="177"/>
    </row>
    <row r="173" spans="2:11" s="1" customFormat="1" ht="17.25" customHeight="1">
      <c r="B173" s="178"/>
      <c r="C173" s="199" t="s">
        <v>1514</v>
      </c>
      <c r="D173" s="199"/>
      <c r="E173" s="199"/>
      <c r="F173" s="200" t="s">
        <v>1515</v>
      </c>
      <c r="G173" s="236"/>
      <c r="H173" s="237"/>
      <c r="I173" s="237"/>
      <c r="J173" s="199" t="s">
        <v>1516</v>
      </c>
      <c r="K173" s="179"/>
    </row>
    <row r="174" spans="2:11" s="1" customFormat="1" ht="5.25" customHeight="1">
      <c r="B174" s="205"/>
      <c r="C174" s="202"/>
      <c r="D174" s="202"/>
      <c r="E174" s="202"/>
      <c r="F174" s="202"/>
      <c r="G174" s="203"/>
      <c r="H174" s="202"/>
      <c r="I174" s="202"/>
      <c r="J174" s="202"/>
      <c r="K174" s="226"/>
    </row>
    <row r="175" spans="2:11" s="1" customFormat="1" ht="15" customHeight="1">
      <c r="B175" s="205"/>
      <c r="C175" s="184" t="s">
        <v>1520</v>
      </c>
      <c r="D175" s="184"/>
      <c r="E175" s="184"/>
      <c r="F175" s="204" t="s">
        <v>1517</v>
      </c>
      <c r="G175" s="184"/>
      <c r="H175" s="184" t="s">
        <v>1557</v>
      </c>
      <c r="I175" s="184" t="s">
        <v>1519</v>
      </c>
      <c r="J175" s="184">
        <v>120</v>
      </c>
      <c r="K175" s="226"/>
    </row>
    <row r="176" spans="2:11" s="1" customFormat="1" ht="15" customHeight="1">
      <c r="B176" s="205"/>
      <c r="C176" s="184" t="s">
        <v>1566</v>
      </c>
      <c r="D176" s="184"/>
      <c r="E176" s="184"/>
      <c r="F176" s="204" t="s">
        <v>1517</v>
      </c>
      <c r="G176" s="184"/>
      <c r="H176" s="184" t="s">
        <v>1567</v>
      </c>
      <c r="I176" s="184" t="s">
        <v>1519</v>
      </c>
      <c r="J176" s="184" t="s">
        <v>1568</v>
      </c>
      <c r="K176" s="226"/>
    </row>
    <row r="177" spans="2:11" s="1" customFormat="1" ht="15" customHeight="1">
      <c r="B177" s="205"/>
      <c r="C177" s="184" t="s">
        <v>82</v>
      </c>
      <c r="D177" s="184"/>
      <c r="E177" s="184"/>
      <c r="F177" s="204" t="s">
        <v>1517</v>
      </c>
      <c r="G177" s="184"/>
      <c r="H177" s="184" t="s">
        <v>1584</v>
      </c>
      <c r="I177" s="184" t="s">
        <v>1519</v>
      </c>
      <c r="J177" s="184" t="s">
        <v>1568</v>
      </c>
      <c r="K177" s="226"/>
    </row>
    <row r="178" spans="2:11" s="1" customFormat="1" ht="15" customHeight="1">
      <c r="B178" s="205"/>
      <c r="C178" s="184" t="s">
        <v>1522</v>
      </c>
      <c r="D178" s="184"/>
      <c r="E178" s="184"/>
      <c r="F178" s="204" t="s">
        <v>1523</v>
      </c>
      <c r="G178" s="184"/>
      <c r="H178" s="184" t="s">
        <v>1584</v>
      </c>
      <c r="I178" s="184" t="s">
        <v>1519</v>
      </c>
      <c r="J178" s="184">
        <v>50</v>
      </c>
      <c r="K178" s="226"/>
    </row>
    <row r="179" spans="2:11" s="1" customFormat="1" ht="15" customHeight="1">
      <c r="B179" s="205"/>
      <c r="C179" s="184" t="s">
        <v>1525</v>
      </c>
      <c r="D179" s="184"/>
      <c r="E179" s="184"/>
      <c r="F179" s="204" t="s">
        <v>1517</v>
      </c>
      <c r="G179" s="184"/>
      <c r="H179" s="184" t="s">
        <v>1584</v>
      </c>
      <c r="I179" s="184" t="s">
        <v>1527</v>
      </c>
      <c r="J179" s="184"/>
      <c r="K179" s="226"/>
    </row>
    <row r="180" spans="2:11" s="1" customFormat="1" ht="15" customHeight="1">
      <c r="B180" s="205"/>
      <c r="C180" s="184" t="s">
        <v>1536</v>
      </c>
      <c r="D180" s="184"/>
      <c r="E180" s="184"/>
      <c r="F180" s="204" t="s">
        <v>1523</v>
      </c>
      <c r="G180" s="184"/>
      <c r="H180" s="184" t="s">
        <v>1584</v>
      </c>
      <c r="I180" s="184" t="s">
        <v>1519</v>
      </c>
      <c r="J180" s="184">
        <v>50</v>
      </c>
      <c r="K180" s="226"/>
    </row>
    <row r="181" spans="2:11" s="1" customFormat="1" ht="15" customHeight="1">
      <c r="B181" s="205"/>
      <c r="C181" s="184" t="s">
        <v>1544</v>
      </c>
      <c r="D181" s="184"/>
      <c r="E181" s="184"/>
      <c r="F181" s="204" t="s">
        <v>1523</v>
      </c>
      <c r="G181" s="184"/>
      <c r="H181" s="184" t="s">
        <v>1584</v>
      </c>
      <c r="I181" s="184" t="s">
        <v>1519</v>
      </c>
      <c r="J181" s="184">
        <v>50</v>
      </c>
      <c r="K181" s="226"/>
    </row>
    <row r="182" spans="2:11" s="1" customFormat="1" ht="15" customHeight="1">
      <c r="B182" s="205"/>
      <c r="C182" s="184" t="s">
        <v>1542</v>
      </c>
      <c r="D182" s="184"/>
      <c r="E182" s="184"/>
      <c r="F182" s="204" t="s">
        <v>1523</v>
      </c>
      <c r="G182" s="184"/>
      <c r="H182" s="184" t="s">
        <v>1584</v>
      </c>
      <c r="I182" s="184" t="s">
        <v>1519</v>
      </c>
      <c r="J182" s="184">
        <v>50</v>
      </c>
      <c r="K182" s="226"/>
    </row>
    <row r="183" spans="2:11" s="1" customFormat="1" ht="15" customHeight="1">
      <c r="B183" s="205"/>
      <c r="C183" s="184" t="s">
        <v>114</v>
      </c>
      <c r="D183" s="184"/>
      <c r="E183" s="184"/>
      <c r="F183" s="204" t="s">
        <v>1517</v>
      </c>
      <c r="G183" s="184"/>
      <c r="H183" s="184" t="s">
        <v>1585</v>
      </c>
      <c r="I183" s="184" t="s">
        <v>1586</v>
      </c>
      <c r="J183" s="184"/>
      <c r="K183" s="226"/>
    </row>
    <row r="184" spans="2:11" s="1" customFormat="1" ht="15" customHeight="1">
      <c r="B184" s="205"/>
      <c r="C184" s="184" t="s">
        <v>55</v>
      </c>
      <c r="D184" s="184"/>
      <c r="E184" s="184"/>
      <c r="F184" s="204" t="s">
        <v>1517</v>
      </c>
      <c r="G184" s="184"/>
      <c r="H184" s="184" t="s">
        <v>1587</v>
      </c>
      <c r="I184" s="184" t="s">
        <v>1588</v>
      </c>
      <c r="J184" s="184">
        <v>1</v>
      </c>
      <c r="K184" s="226"/>
    </row>
    <row r="185" spans="2:11" s="1" customFormat="1" ht="15" customHeight="1">
      <c r="B185" s="205"/>
      <c r="C185" s="184" t="s">
        <v>52</v>
      </c>
      <c r="D185" s="184"/>
      <c r="E185" s="184"/>
      <c r="F185" s="204" t="s">
        <v>1517</v>
      </c>
      <c r="G185" s="184"/>
      <c r="H185" s="184" t="s">
        <v>1589</v>
      </c>
      <c r="I185" s="184" t="s">
        <v>1519</v>
      </c>
      <c r="J185" s="184">
        <v>20</v>
      </c>
      <c r="K185" s="226"/>
    </row>
    <row r="186" spans="2:11" s="1" customFormat="1" ht="15" customHeight="1">
      <c r="B186" s="205"/>
      <c r="C186" s="184" t="s">
        <v>53</v>
      </c>
      <c r="D186" s="184"/>
      <c r="E186" s="184"/>
      <c r="F186" s="204" t="s">
        <v>1517</v>
      </c>
      <c r="G186" s="184"/>
      <c r="H186" s="184" t="s">
        <v>1590</v>
      </c>
      <c r="I186" s="184" t="s">
        <v>1519</v>
      </c>
      <c r="J186" s="184">
        <v>255</v>
      </c>
      <c r="K186" s="226"/>
    </row>
    <row r="187" spans="2:11" s="1" customFormat="1" ht="15" customHeight="1">
      <c r="B187" s="205"/>
      <c r="C187" s="184" t="s">
        <v>115</v>
      </c>
      <c r="D187" s="184"/>
      <c r="E187" s="184"/>
      <c r="F187" s="204" t="s">
        <v>1517</v>
      </c>
      <c r="G187" s="184"/>
      <c r="H187" s="184" t="s">
        <v>1481</v>
      </c>
      <c r="I187" s="184" t="s">
        <v>1519</v>
      </c>
      <c r="J187" s="184">
        <v>10</v>
      </c>
      <c r="K187" s="226"/>
    </row>
    <row r="188" spans="2:11" s="1" customFormat="1" ht="15" customHeight="1">
      <c r="B188" s="205"/>
      <c r="C188" s="184" t="s">
        <v>116</v>
      </c>
      <c r="D188" s="184"/>
      <c r="E188" s="184"/>
      <c r="F188" s="204" t="s">
        <v>1517</v>
      </c>
      <c r="G188" s="184"/>
      <c r="H188" s="184" t="s">
        <v>1591</v>
      </c>
      <c r="I188" s="184" t="s">
        <v>1552</v>
      </c>
      <c r="J188" s="184"/>
      <c r="K188" s="226"/>
    </row>
    <row r="189" spans="2:11" s="1" customFormat="1" ht="15" customHeight="1">
      <c r="B189" s="205"/>
      <c r="C189" s="184" t="s">
        <v>1592</v>
      </c>
      <c r="D189" s="184"/>
      <c r="E189" s="184"/>
      <c r="F189" s="204" t="s">
        <v>1517</v>
      </c>
      <c r="G189" s="184"/>
      <c r="H189" s="184" t="s">
        <v>1593</v>
      </c>
      <c r="I189" s="184" t="s">
        <v>1552</v>
      </c>
      <c r="J189" s="184"/>
      <c r="K189" s="226"/>
    </row>
    <row r="190" spans="2:11" s="1" customFormat="1" ht="15" customHeight="1">
      <c r="B190" s="205"/>
      <c r="C190" s="184" t="s">
        <v>1581</v>
      </c>
      <c r="D190" s="184"/>
      <c r="E190" s="184"/>
      <c r="F190" s="204" t="s">
        <v>1517</v>
      </c>
      <c r="G190" s="184"/>
      <c r="H190" s="184" t="s">
        <v>1594</v>
      </c>
      <c r="I190" s="184" t="s">
        <v>1552</v>
      </c>
      <c r="J190" s="184"/>
      <c r="K190" s="226"/>
    </row>
    <row r="191" spans="2:11" s="1" customFormat="1" ht="15" customHeight="1">
      <c r="B191" s="205"/>
      <c r="C191" s="184" t="s">
        <v>118</v>
      </c>
      <c r="D191" s="184"/>
      <c r="E191" s="184"/>
      <c r="F191" s="204" t="s">
        <v>1523</v>
      </c>
      <c r="G191" s="184"/>
      <c r="H191" s="184" t="s">
        <v>1595</v>
      </c>
      <c r="I191" s="184" t="s">
        <v>1519</v>
      </c>
      <c r="J191" s="184">
        <v>50</v>
      </c>
      <c r="K191" s="226"/>
    </row>
    <row r="192" spans="2:11" s="1" customFormat="1" ht="15" customHeight="1">
      <c r="B192" s="205"/>
      <c r="C192" s="184" t="s">
        <v>1596</v>
      </c>
      <c r="D192" s="184"/>
      <c r="E192" s="184"/>
      <c r="F192" s="204" t="s">
        <v>1523</v>
      </c>
      <c r="G192" s="184"/>
      <c r="H192" s="184" t="s">
        <v>1597</v>
      </c>
      <c r="I192" s="184" t="s">
        <v>1598</v>
      </c>
      <c r="J192" s="184"/>
      <c r="K192" s="226"/>
    </row>
    <row r="193" spans="2:11" s="1" customFormat="1" ht="15" customHeight="1">
      <c r="B193" s="205"/>
      <c r="C193" s="184" t="s">
        <v>1599</v>
      </c>
      <c r="D193" s="184"/>
      <c r="E193" s="184"/>
      <c r="F193" s="204" t="s">
        <v>1523</v>
      </c>
      <c r="G193" s="184"/>
      <c r="H193" s="184" t="s">
        <v>1600</v>
      </c>
      <c r="I193" s="184" t="s">
        <v>1598</v>
      </c>
      <c r="J193" s="184"/>
      <c r="K193" s="226"/>
    </row>
    <row r="194" spans="2:11" s="1" customFormat="1" ht="15" customHeight="1">
      <c r="B194" s="205"/>
      <c r="C194" s="184" t="s">
        <v>1601</v>
      </c>
      <c r="D194" s="184"/>
      <c r="E194" s="184"/>
      <c r="F194" s="204" t="s">
        <v>1523</v>
      </c>
      <c r="G194" s="184"/>
      <c r="H194" s="184" t="s">
        <v>1602</v>
      </c>
      <c r="I194" s="184" t="s">
        <v>1598</v>
      </c>
      <c r="J194" s="184"/>
      <c r="K194" s="226"/>
    </row>
    <row r="195" spans="2:11" s="1" customFormat="1" ht="15" customHeight="1">
      <c r="B195" s="205"/>
      <c r="C195" s="238" t="s">
        <v>1603</v>
      </c>
      <c r="D195" s="184"/>
      <c r="E195" s="184"/>
      <c r="F195" s="204" t="s">
        <v>1523</v>
      </c>
      <c r="G195" s="184"/>
      <c r="H195" s="184" t="s">
        <v>1604</v>
      </c>
      <c r="I195" s="184" t="s">
        <v>1605</v>
      </c>
      <c r="J195" s="239" t="s">
        <v>1606</v>
      </c>
      <c r="K195" s="226"/>
    </row>
    <row r="196" spans="2:11" s="1" customFormat="1" ht="15" customHeight="1">
      <c r="B196" s="205"/>
      <c r="C196" s="190" t="s">
        <v>41</v>
      </c>
      <c r="D196" s="184"/>
      <c r="E196" s="184"/>
      <c r="F196" s="204" t="s">
        <v>1517</v>
      </c>
      <c r="G196" s="184"/>
      <c r="H196" s="181" t="s">
        <v>1607</v>
      </c>
      <c r="I196" s="184" t="s">
        <v>1608</v>
      </c>
      <c r="J196" s="184"/>
      <c r="K196" s="226"/>
    </row>
    <row r="197" spans="2:11" s="1" customFormat="1" ht="15" customHeight="1">
      <c r="B197" s="205"/>
      <c r="C197" s="190" t="s">
        <v>1609</v>
      </c>
      <c r="D197" s="184"/>
      <c r="E197" s="184"/>
      <c r="F197" s="204" t="s">
        <v>1517</v>
      </c>
      <c r="G197" s="184"/>
      <c r="H197" s="184" t="s">
        <v>1610</v>
      </c>
      <c r="I197" s="184" t="s">
        <v>1552</v>
      </c>
      <c r="J197" s="184"/>
      <c r="K197" s="226"/>
    </row>
    <row r="198" spans="2:11" s="1" customFormat="1" ht="15" customHeight="1">
      <c r="B198" s="205"/>
      <c r="C198" s="190" t="s">
        <v>1611</v>
      </c>
      <c r="D198" s="184"/>
      <c r="E198" s="184"/>
      <c r="F198" s="204" t="s">
        <v>1517</v>
      </c>
      <c r="G198" s="184"/>
      <c r="H198" s="184" t="s">
        <v>1612</v>
      </c>
      <c r="I198" s="184" t="s">
        <v>1552</v>
      </c>
      <c r="J198" s="184"/>
      <c r="K198" s="226"/>
    </row>
    <row r="199" spans="2:11" s="1" customFormat="1" ht="15" customHeight="1">
      <c r="B199" s="205"/>
      <c r="C199" s="190" t="s">
        <v>1613</v>
      </c>
      <c r="D199" s="184"/>
      <c r="E199" s="184"/>
      <c r="F199" s="204" t="s">
        <v>1523</v>
      </c>
      <c r="G199" s="184"/>
      <c r="H199" s="184" t="s">
        <v>1614</v>
      </c>
      <c r="I199" s="184" t="s">
        <v>1552</v>
      </c>
      <c r="J199" s="184"/>
      <c r="K199" s="226"/>
    </row>
    <row r="200" spans="2:11" s="1" customFormat="1" ht="15" customHeight="1">
      <c r="B200" s="232"/>
      <c r="C200" s="240"/>
      <c r="D200" s="214"/>
      <c r="E200" s="214"/>
      <c r="F200" s="214"/>
      <c r="G200" s="214"/>
      <c r="H200" s="214"/>
      <c r="I200" s="214"/>
      <c r="J200" s="214"/>
      <c r="K200" s="233"/>
    </row>
    <row r="201" spans="2:11" s="1" customFormat="1" ht="18.75" customHeight="1">
      <c r="B201" s="181"/>
      <c r="C201" s="184"/>
      <c r="D201" s="184"/>
      <c r="E201" s="184"/>
      <c r="F201" s="204"/>
      <c r="G201" s="184"/>
      <c r="H201" s="184"/>
      <c r="I201" s="184"/>
      <c r="J201" s="184"/>
      <c r="K201" s="181"/>
    </row>
    <row r="202" spans="2:11" s="1" customFormat="1" ht="18.75" customHeight="1">
      <c r="B202" s="191"/>
      <c r="C202" s="191"/>
      <c r="D202" s="191"/>
      <c r="E202" s="191"/>
      <c r="F202" s="191"/>
      <c r="G202" s="191"/>
      <c r="H202" s="191"/>
      <c r="I202" s="191"/>
      <c r="J202" s="191"/>
      <c r="K202" s="191"/>
    </row>
    <row r="203" spans="2:11" s="1" customFormat="1" ht="13.5">
      <c r="B203" s="173"/>
      <c r="C203" s="174"/>
      <c r="D203" s="174"/>
      <c r="E203" s="174"/>
      <c r="F203" s="174"/>
      <c r="G203" s="174"/>
      <c r="H203" s="174"/>
      <c r="I203" s="174"/>
      <c r="J203" s="174"/>
      <c r="K203" s="175"/>
    </row>
    <row r="204" spans="2:11" s="1" customFormat="1" ht="21" customHeight="1">
      <c r="B204" s="176"/>
      <c r="C204" s="347" t="s">
        <v>1615</v>
      </c>
      <c r="D204" s="347"/>
      <c r="E204" s="347"/>
      <c r="F204" s="347"/>
      <c r="G204" s="347"/>
      <c r="H204" s="347"/>
      <c r="I204" s="347"/>
      <c r="J204" s="347"/>
      <c r="K204" s="177"/>
    </row>
    <row r="205" spans="2:11" s="1" customFormat="1" ht="25.5" customHeight="1">
      <c r="B205" s="176"/>
      <c r="C205" s="241" t="s">
        <v>1616</v>
      </c>
      <c r="D205" s="241"/>
      <c r="E205" s="241"/>
      <c r="F205" s="241" t="s">
        <v>1617</v>
      </c>
      <c r="G205" s="242"/>
      <c r="H205" s="352" t="s">
        <v>1618</v>
      </c>
      <c r="I205" s="352"/>
      <c r="J205" s="352"/>
      <c r="K205" s="177"/>
    </row>
    <row r="206" spans="2:11" s="1" customFormat="1" ht="5.25" customHeight="1">
      <c r="B206" s="205"/>
      <c r="C206" s="202"/>
      <c r="D206" s="202"/>
      <c r="E206" s="202"/>
      <c r="F206" s="202"/>
      <c r="G206" s="184"/>
      <c r="H206" s="202"/>
      <c r="I206" s="202"/>
      <c r="J206" s="202"/>
      <c r="K206" s="226"/>
    </row>
    <row r="207" spans="2:11" s="1" customFormat="1" ht="15" customHeight="1">
      <c r="B207" s="205"/>
      <c r="C207" s="184" t="s">
        <v>1608</v>
      </c>
      <c r="D207" s="184"/>
      <c r="E207" s="184"/>
      <c r="F207" s="204" t="s">
        <v>42</v>
      </c>
      <c r="G207" s="184"/>
      <c r="H207" s="351" t="s">
        <v>1619</v>
      </c>
      <c r="I207" s="351"/>
      <c r="J207" s="351"/>
      <c r="K207" s="226"/>
    </row>
    <row r="208" spans="2:11" s="1" customFormat="1" ht="15" customHeight="1">
      <c r="B208" s="205"/>
      <c r="C208" s="211"/>
      <c r="D208" s="184"/>
      <c r="E208" s="184"/>
      <c r="F208" s="204" t="s">
        <v>43</v>
      </c>
      <c r="G208" s="184"/>
      <c r="H208" s="351" t="s">
        <v>1620</v>
      </c>
      <c r="I208" s="351"/>
      <c r="J208" s="351"/>
      <c r="K208" s="226"/>
    </row>
    <row r="209" spans="2:11" s="1" customFormat="1" ht="15" customHeight="1">
      <c r="B209" s="205"/>
      <c r="C209" s="211"/>
      <c r="D209" s="184"/>
      <c r="E209" s="184"/>
      <c r="F209" s="204" t="s">
        <v>46</v>
      </c>
      <c r="G209" s="184"/>
      <c r="H209" s="351" t="s">
        <v>1621</v>
      </c>
      <c r="I209" s="351"/>
      <c r="J209" s="351"/>
      <c r="K209" s="226"/>
    </row>
    <row r="210" spans="2:11" s="1" customFormat="1" ht="15" customHeight="1">
      <c r="B210" s="205"/>
      <c r="C210" s="184"/>
      <c r="D210" s="184"/>
      <c r="E210" s="184"/>
      <c r="F210" s="204" t="s">
        <v>44</v>
      </c>
      <c r="G210" s="184"/>
      <c r="H210" s="351" t="s">
        <v>1622</v>
      </c>
      <c r="I210" s="351"/>
      <c r="J210" s="351"/>
      <c r="K210" s="226"/>
    </row>
    <row r="211" spans="2:11" s="1" customFormat="1" ht="15" customHeight="1">
      <c r="B211" s="205"/>
      <c r="C211" s="184"/>
      <c r="D211" s="184"/>
      <c r="E211" s="184"/>
      <c r="F211" s="204" t="s">
        <v>45</v>
      </c>
      <c r="G211" s="184"/>
      <c r="H211" s="351" t="s">
        <v>1623</v>
      </c>
      <c r="I211" s="351"/>
      <c r="J211" s="351"/>
      <c r="K211" s="226"/>
    </row>
    <row r="212" spans="2:11" s="1" customFormat="1" ht="15" customHeight="1">
      <c r="B212" s="205"/>
      <c r="C212" s="184"/>
      <c r="D212" s="184"/>
      <c r="E212" s="184"/>
      <c r="F212" s="204"/>
      <c r="G212" s="184"/>
      <c r="H212" s="184"/>
      <c r="I212" s="184"/>
      <c r="J212" s="184"/>
      <c r="K212" s="226"/>
    </row>
    <row r="213" spans="2:11" s="1" customFormat="1" ht="15" customHeight="1">
      <c r="B213" s="205"/>
      <c r="C213" s="184" t="s">
        <v>1564</v>
      </c>
      <c r="D213" s="184"/>
      <c r="E213" s="184"/>
      <c r="F213" s="204" t="s">
        <v>76</v>
      </c>
      <c r="G213" s="184"/>
      <c r="H213" s="351" t="s">
        <v>1624</v>
      </c>
      <c r="I213" s="351"/>
      <c r="J213" s="351"/>
      <c r="K213" s="226"/>
    </row>
    <row r="214" spans="2:11" s="1" customFormat="1" ht="15" customHeight="1">
      <c r="B214" s="205"/>
      <c r="C214" s="211"/>
      <c r="D214" s="184"/>
      <c r="E214" s="184"/>
      <c r="F214" s="204" t="s">
        <v>1460</v>
      </c>
      <c r="G214" s="184"/>
      <c r="H214" s="351" t="s">
        <v>1461</v>
      </c>
      <c r="I214" s="351"/>
      <c r="J214" s="351"/>
      <c r="K214" s="226"/>
    </row>
    <row r="215" spans="2:11" s="1" customFormat="1" ht="15" customHeight="1">
      <c r="B215" s="205"/>
      <c r="C215" s="184"/>
      <c r="D215" s="184"/>
      <c r="E215" s="184"/>
      <c r="F215" s="204" t="s">
        <v>1458</v>
      </c>
      <c r="G215" s="184"/>
      <c r="H215" s="351" t="s">
        <v>1625</v>
      </c>
      <c r="I215" s="351"/>
      <c r="J215" s="351"/>
      <c r="K215" s="226"/>
    </row>
    <row r="216" spans="2:11" s="1" customFormat="1" ht="15" customHeight="1">
      <c r="B216" s="243"/>
      <c r="C216" s="211"/>
      <c r="D216" s="211"/>
      <c r="E216" s="211"/>
      <c r="F216" s="204" t="s">
        <v>1462</v>
      </c>
      <c r="G216" s="190"/>
      <c r="H216" s="350" t="s">
        <v>1463</v>
      </c>
      <c r="I216" s="350"/>
      <c r="J216" s="350"/>
      <c r="K216" s="244"/>
    </row>
    <row r="217" spans="2:11" s="1" customFormat="1" ht="15" customHeight="1">
      <c r="B217" s="243"/>
      <c r="C217" s="211"/>
      <c r="D217" s="211"/>
      <c r="E217" s="211"/>
      <c r="F217" s="204" t="s">
        <v>1464</v>
      </c>
      <c r="G217" s="190"/>
      <c r="H217" s="350" t="s">
        <v>1626</v>
      </c>
      <c r="I217" s="350"/>
      <c r="J217" s="350"/>
      <c r="K217" s="244"/>
    </row>
    <row r="218" spans="2:11" s="1" customFormat="1" ht="15" customHeight="1">
      <c r="B218" s="243"/>
      <c r="C218" s="211"/>
      <c r="D218" s="211"/>
      <c r="E218" s="211"/>
      <c r="F218" s="245"/>
      <c r="G218" s="190"/>
      <c r="H218" s="246"/>
      <c r="I218" s="246"/>
      <c r="J218" s="246"/>
      <c r="K218" s="244"/>
    </row>
    <row r="219" spans="2:11" s="1" customFormat="1" ht="15" customHeight="1">
      <c r="B219" s="243"/>
      <c r="C219" s="184" t="s">
        <v>1588</v>
      </c>
      <c r="D219" s="211"/>
      <c r="E219" s="211"/>
      <c r="F219" s="204">
        <v>1</v>
      </c>
      <c r="G219" s="190"/>
      <c r="H219" s="350" t="s">
        <v>1627</v>
      </c>
      <c r="I219" s="350"/>
      <c r="J219" s="350"/>
      <c r="K219" s="244"/>
    </row>
    <row r="220" spans="2:11" s="1" customFormat="1" ht="15" customHeight="1">
      <c r="B220" s="243"/>
      <c r="C220" s="211"/>
      <c r="D220" s="211"/>
      <c r="E220" s="211"/>
      <c r="F220" s="204">
        <v>2</v>
      </c>
      <c r="G220" s="190"/>
      <c r="H220" s="350" t="s">
        <v>1628</v>
      </c>
      <c r="I220" s="350"/>
      <c r="J220" s="350"/>
      <c r="K220" s="244"/>
    </row>
    <row r="221" spans="2:11" s="1" customFormat="1" ht="15" customHeight="1">
      <c r="B221" s="243"/>
      <c r="C221" s="211"/>
      <c r="D221" s="211"/>
      <c r="E221" s="211"/>
      <c r="F221" s="204">
        <v>3</v>
      </c>
      <c r="G221" s="190"/>
      <c r="H221" s="350" t="s">
        <v>1629</v>
      </c>
      <c r="I221" s="350"/>
      <c r="J221" s="350"/>
      <c r="K221" s="244"/>
    </row>
    <row r="222" spans="2:11" s="1" customFormat="1" ht="15" customHeight="1">
      <c r="B222" s="243"/>
      <c r="C222" s="211"/>
      <c r="D222" s="211"/>
      <c r="E222" s="211"/>
      <c r="F222" s="204">
        <v>4</v>
      </c>
      <c r="G222" s="190"/>
      <c r="H222" s="350" t="s">
        <v>1630</v>
      </c>
      <c r="I222" s="350"/>
      <c r="J222" s="350"/>
      <c r="K222" s="244"/>
    </row>
    <row r="223" spans="2:11" s="1" customFormat="1" ht="12.75" customHeight="1">
      <c r="B223" s="247"/>
      <c r="C223" s="248"/>
      <c r="D223" s="248"/>
      <c r="E223" s="248"/>
      <c r="F223" s="248"/>
      <c r="G223" s="248"/>
      <c r="H223" s="248"/>
      <c r="I223" s="248"/>
      <c r="J223" s="248"/>
      <c r="K223" s="249"/>
    </row>
  </sheetData>
  <sheetProtection formatCells="0" formatColumns="0" formatRows="0" insertColumns="0" insertRows="0" insertHyperlinks="0" deleteColumns="0" deleteRows="0" sort="0" autoFilter="0" pivotTables="0"/>
  <mergeCells count="77">
    <mergeCell ref="C102:J102"/>
    <mergeCell ref="C122:J122"/>
    <mergeCell ref="C147:J147"/>
    <mergeCell ref="C171:J171"/>
    <mergeCell ref="C204:J204"/>
    <mergeCell ref="H205:J205"/>
    <mergeCell ref="H207:J207"/>
    <mergeCell ref="H208:J208"/>
    <mergeCell ref="H209:J209"/>
    <mergeCell ref="H210:J210"/>
    <mergeCell ref="H211:J211"/>
    <mergeCell ref="H213:J213"/>
    <mergeCell ref="H214:J214"/>
    <mergeCell ref="H215:J215"/>
    <mergeCell ref="H216:J216"/>
    <mergeCell ref="H217:J217"/>
    <mergeCell ref="H219:J219"/>
    <mergeCell ref="H220:J220"/>
    <mergeCell ref="H221:J221"/>
    <mergeCell ref="H222:J222"/>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6:J6"/>
    <mergeCell ref="C7:J7"/>
    <mergeCell ref="D11:J11"/>
    <mergeCell ref="D15:J15"/>
    <mergeCell ref="G39:J39"/>
    <mergeCell ref="G40:J40"/>
    <mergeCell ref="G41:J41"/>
    <mergeCell ref="G42:J42"/>
    <mergeCell ref="G43:J43"/>
    <mergeCell ref="D34:J34"/>
    <mergeCell ref="D35:J35"/>
    <mergeCell ref="G36:J36"/>
    <mergeCell ref="G37:J37"/>
    <mergeCell ref="G38:J38"/>
  </mergeCells>
  <printOptions/>
  <pageMargins left="0.7" right="0.7" top="0.787401575" bottom="0.787401575"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DESKTOP-GSLCHH2\Lukáš Hykyš</dc:creator>
  <cp:keywords/>
  <dc:description/>
  <cp:lastModifiedBy>Dundr Miroslav</cp:lastModifiedBy>
  <dcterms:created xsi:type="dcterms:W3CDTF">2020-03-16T05:31:57Z</dcterms:created>
  <dcterms:modified xsi:type="dcterms:W3CDTF">2020-03-23T12:20:24Z</dcterms:modified>
  <cp:category/>
  <cp:version/>
  <cp:contentType/>
  <cp:contentStatus/>
</cp:coreProperties>
</file>