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2020 - 2021" sheetId="21" r:id="rId1"/>
    <sheet name="stav sítě CH 2015-12" sheetId="17" state="hidden" r:id="rId2"/>
    <sheet name="souhrnný výhled 2015-2019" sheetId="16" state="hidden" r:id="rId3"/>
    <sheet name="Chaba2015a16" sheetId="10" state="hidden" r:id="rId4"/>
    <sheet name="Chaba2017a18" sheetId="12" state="hidden" r:id="rId5"/>
    <sheet name="Chaba2019" sheetId="13" state="hidden" r:id="rId6"/>
    <sheet name="Ležáky2015a16" sheetId="9" state="hidden" r:id="rId7"/>
    <sheet name="Ležáky2017a18" sheetId="14" state="hidden" r:id="rId8"/>
    <sheet name="Ležáky2019" sheetId="15" state="hidden" r:id="rId9"/>
    <sheet name="2015 bez doplnění v roce 2014" sheetId="4" state="hidden" r:id="rId10"/>
    <sheet name="text" sheetId="11" state="hidden" r:id="rId11"/>
  </sheets>
  <definedNames>
    <definedName name="_xlnm.Print_Area" localSheetId="3">'Chaba2015a16'!$A$1:$J$61</definedName>
    <definedName name="_xlnm.Print_Area" localSheetId="4">'Chaba2017a18'!$A$1:$J$61</definedName>
    <definedName name="_xlnm.Print_Area" localSheetId="5">'Chaba2019'!$A$1:$J$61</definedName>
    <definedName name="_xlnm.Print_Area" localSheetId="6">'Ležáky2015a16'!$A$1:$J$44</definedName>
    <definedName name="_xlnm.Print_Area" localSheetId="7">'Ležáky2017a18'!$A$1:$J$44</definedName>
    <definedName name="_xlnm.Print_Area" localSheetId="8">'Ležáky2019'!$A$1:$J$44</definedName>
  </definedNames>
  <calcPr calcId="162913"/>
  <extLst/>
</workbook>
</file>

<file path=xl/sharedStrings.xml><?xml version="1.0" encoding="utf-8"?>
<sst xmlns="http://schemas.openxmlformats.org/spreadsheetml/2006/main" count="626" uniqueCount="169">
  <si>
    <t>jednotka</t>
  </si>
  <si>
    <t>počet jednotek</t>
  </si>
  <si>
    <t>jednotková cena v Kč</t>
  </si>
  <si>
    <t xml:space="preserve">cena v Kč za položku </t>
  </si>
  <si>
    <t>bm</t>
  </si>
  <si>
    <t>Extenzometrické pořady</t>
  </si>
  <si>
    <t>ks</t>
  </si>
  <si>
    <t>MPT do vrtu i penetrované</t>
  </si>
  <si>
    <t>Doprava</t>
  </si>
  <si>
    <t>km</t>
  </si>
  <si>
    <t>zpráva</t>
  </si>
  <si>
    <t>celkem:</t>
  </si>
  <si>
    <t>Inklinovrty - režimní měření</t>
  </si>
  <si>
    <t>Pozorovací vrty</t>
  </si>
  <si>
    <t>Bodová pole</t>
  </si>
  <si>
    <t>Pochůzky, rekognoskace (1 x za čtvrtletí)</t>
  </si>
  <si>
    <t>Zpráva o režimním měření</t>
  </si>
  <si>
    <t>Aktualizace pasportů vývěrů</t>
  </si>
  <si>
    <t>hod.</t>
  </si>
  <si>
    <t>Měření kotevních sil</t>
  </si>
  <si>
    <t>Tenzometry na výztuži pilot</t>
  </si>
  <si>
    <t>Pochůzky, rekognoskace (1 x za pololetí)</t>
  </si>
  <si>
    <t>komplet</t>
  </si>
  <si>
    <t>Výhled 2015 - 2016</t>
  </si>
  <si>
    <t>Exx. pravidelné položky - režimní měření 2015</t>
  </si>
  <si>
    <t xml:space="preserve">Pochůzky, rekognoskace (1 x za pololetí)   </t>
  </si>
  <si>
    <t>Exx. pravidelné položky - režimní měření 2016</t>
  </si>
  <si>
    <t xml:space="preserve">Pochůzky, rekognoskace (1 x za pololetí)  </t>
  </si>
  <si>
    <r>
      <t xml:space="preserve">Geotechnické kontrolní sledování lomu </t>
    </r>
    <r>
      <rPr>
        <b/>
        <sz val="12"/>
        <rFont val="Arial"/>
        <family val="2"/>
      </rPr>
      <t>Ležáky</t>
    </r>
    <r>
      <rPr>
        <sz val="12"/>
        <rFont val="Arial"/>
        <family val="2"/>
      </rPr>
      <t xml:space="preserve"> v r. 2015</t>
    </r>
  </si>
  <si>
    <r>
      <t xml:space="preserve">Geotechnické kontrolní sledování lomu </t>
    </r>
    <r>
      <rPr>
        <b/>
        <sz val="12"/>
        <rFont val="Arial"/>
        <family val="2"/>
      </rPr>
      <t>Chabařovice</t>
    </r>
    <r>
      <rPr>
        <sz val="12"/>
        <rFont val="Arial"/>
        <family val="2"/>
      </rPr>
      <t xml:space="preserve"> v r. 2015</t>
    </r>
  </si>
  <si>
    <t>Ležáky</t>
  </si>
  <si>
    <t>hloubka</t>
  </si>
  <si>
    <t>počet měření</t>
  </si>
  <si>
    <t>IMV1/1</t>
  </si>
  <si>
    <t>IMV1/2</t>
  </si>
  <si>
    <t>IMV2/1</t>
  </si>
  <si>
    <t>IMV2/2</t>
  </si>
  <si>
    <t>IMV2/3</t>
  </si>
  <si>
    <t>IMV3/1</t>
  </si>
  <si>
    <t>IMV4/1</t>
  </si>
  <si>
    <t>IMV4/2</t>
  </si>
  <si>
    <t>IMV4/3</t>
  </si>
  <si>
    <t>IMV5/1</t>
  </si>
  <si>
    <t>IMV5/2</t>
  </si>
  <si>
    <t>mpt</t>
  </si>
  <si>
    <t>MPT 1/1</t>
  </si>
  <si>
    <t>MPT 2/1</t>
  </si>
  <si>
    <t>MPT 2/2</t>
  </si>
  <si>
    <t>MPT 3/1</t>
  </si>
  <si>
    <t>MPT 3/2</t>
  </si>
  <si>
    <t>MPT 4/1</t>
  </si>
  <si>
    <t>MPT 5/2</t>
  </si>
  <si>
    <t>MPT 6/1</t>
  </si>
  <si>
    <t>MPT 6/2</t>
  </si>
  <si>
    <t>MPT 5/1</t>
  </si>
  <si>
    <t>prvky</t>
  </si>
  <si>
    <t>počet</t>
  </si>
  <si>
    <t>Chabařovice</t>
  </si>
  <si>
    <t>TCH477</t>
  </si>
  <si>
    <t>IMS1</t>
  </si>
  <si>
    <t>IV1</t>
  </si>
  <si>
    <t>IV2</t>
  </si>
  <si>
    <t>IV3</t>
  </si>
  <si>
    <t>IV5</t>
  </si>
  <si>
    <t>IV6</t>
  </si>
  <si>
    <t>IV7</t>
  </si>
  <si>
    <t>IV9</t>
  </si>
  <si>
    <t>IV4/08</t>
  </si>
  <si>
    <t>IV13</t>
  </si>
  <si>
    <t>LCH90</t>
  </si>
  <si>
    <t>TCH518</t>
  </si>
  <si>
    <t>IV21</t>
  </si>
  <si>
    <t>IV28</t>
  </si>
  <si>
    <t>TIV-1</t>
  </si>
  <si>
    <t>TIV-3</t>
  </si>
  <si>
    <t>Iv8S</t>
  </si>
  <si>
    <t>Ra-5</t>
  </si>
  <si>
    <t>IVZ1</t>
  </si>
  <si>
    <t>IVZ2</t>
  </si>
  <si>
    <t>IVZ3</t>
  </si>
  <si>
    <t>IV1/2006</t>
  </si>
  <si>
    <t>MPTS1</t>
  </si>
  <si>
    <t>MPTV13</t>
  </si>
  <si>
    <t>MPTV21</t>
  </si>
  <si>
    <t>MPTV28/1</t>
  </si>
  <si>
    <t>MPT1</t>
  </si>
  <si>
    <t>MPT2</t>
  </si>
  <si>
    <t>MPT3</t>
  </si>
  <si>
    <t>MPT4</t>
  </si>
  <si>
    <t>MPT5</t>
  </si>
  <si>
    <t>RaMPT2</t>
  </si>
  <si>
    <t>RaMPT 03</t>
  </si>
  <si>
    <t>RaMPT 04</t>
  </si>
  <si>
    <t>RaMPT 05</t>
  </si>
  <si>
    <t>RaMPT 06</t>
  </si>
  <si>
    <t>RaMPT 07</t>
  </si>
  <si>
    <t>RaMPT 08</t>
  </si>
  <si>
    <t>celkem</t>
  </si>
  <si>
    <t>MPT1/13</t>
  </si>
  <si>
    <t>MPT2/13</t>
  </si>
  <si>
    <t>hloubka (m)</t>
  </si>
  <si>
    <t>inklinovrty</t>
  </si>
  <si>
    <t>bodová pole</t>
  </si>
  <si>
    <t>kotevní síly</t>
  </si>
  <si>
    <t>B. jednorázové a ostatní položky</t>
  </si>
  <si>
    <t>D. jednorázové a ostatní položky</t>
  </si>
  <si>
    <t>Cena v Kč za rok 2015 bez DPH</t>
  </si>
  <si>
    <t>A. pravidelné položky - režimní měření 2015</t>
  </si>
  <si>
    <t>C. pravidelné položky - režimní měření 2015</t>
  </si>
  <si>
    <t>Údržba a opravy monit. prvků (10 ks)</t>
  </si>
  <si>
    <t>Byl vyřazen sevřený inklinovrt Iv4J (Chabařovice)</t>
  </si>
  <si>
    <t xml:space="preserve">Bylo vyřazeno poškozené měřidlo MPTV19 (Chabařovice) </t>
  </si>
  <si>
    <t>Byla vyřazena zatopená měřidla MPT1/06 a MPT2/06 (Chabařovice)</t>
  </si>
  <si>
    <t>Byla přidána nově instalovaná měřidla MPT1/13 a MPT2/13 (Chabařovice)</t>
  </si>
  <si>
    <t>Byla navýšena četnost u inklinovrtů TIV-1 a TIV-3 ze 2x na 4x ročně pro jejich mimořádnou důležitost (Chabařovice)</t>
  </si>
  <si>
    <t>Jednotkové ceny jsou převzaty z roku 2014</t>
  </si>
  <si>
    <t>Prvky a četnosti jsou převzaty z roku 2014 s následujícími úpravami:</t>
  </si>
  <si>
    <t>bez doplnění</t>
  </si>
  <si>
    <t>s doplněním</t>
  </si>
  <si>
    <t>bodová pole 2014</t>
  </si>
  <si>
    <t>IV2014</t>
  </si>
  <si>
    <t>Příloha 1.3.1</t>
  </si>
  <si>
    <t>Příloha 2.3.1</t>
  </si>
  <si>
    <t>IMV2014</t>
  </si>
  <si>
    <t>POZ2014</t>
  </si>
  <si>
    <t>extenzometr. pořady</t>
  </si>
  <si>
    <t>Příloha 1.3.2</t>
  </si>
  <si>
    <t>% k 2015</t>
  </si>
  <si>
    <t>Příloha 1.3.3</t>
  </si>
  <si>
    <t>Příloha 2.3.3</t>
  </si>
  <si>
    <t>Příloha 2.3.2</t>
  </si>
  <si>
    <t>2015a16</t>
  </si>
  <si>
    <t>2017a18</t>
  </si>
  <si>
    <t>pochůzky</t>
  </si>
  <si>
    <t>doprava</t>
  </si>
  <si>
    <t>CENY podle 2013-14</t>
  </si>
  <si>
    <t>bez rezervy a DPH</t>
  </si>
  <si>
    <t>2015 a 2016</t>
  </si>
  <si>
    <t xml:space="preserve">s budováním </t>
  </si>
  <si>
    <t>bez budování</t>
  </si>
  <si>
    <t>v cenách 2013-2014</t>
  </si>
  <si>
    <t>bez rezervy</t>
  </si>
  <si>
    <t>bez DPH</t>
  </si>
  <si>
    <t>2017 a 2018</t>
  </si>
  <si>
    <t>Chbez</t>
  </si>
  <si>
    <t>Chs</t>
  </si>
  <si>
    <t>Lebez</t>
  </si>
  <si>
    <t>Les</t>
  </si>
  <si>
    <t>ATSPL</t>
  </si>
  <si>
    <t>A36</t>
  </si>
  <si>
    <t>IMV1/2014</t>
  </si>
  <si>
    <t>IMV2/2014</t>
  </si>
  <si>
    <t>IMV3/2014</t>
  </si>
  <si>
    <t>IMV4/2014</t>
  </si>
  <si>
    <t>IMV5/2014</t>
  </si>
  <si>
    <t>CENY podle 2015</t>
  </si>
  <si>
    <t>bez rezervy, srovnávacího měření a DPH</t>
  </si>
  <si>
    <t>A. jednorázové položky - srovnávací měření</t>
  </si>
  <si>
    <t>B. pravidelné položky - režimní měření</t>
  </si>
  <si>
    <t>Cena v Kč za rok bez DPH</t>
  </si>
  <si>
    <t>IMV6/2015</t>
  </si>
  <si>
    <t>IMV7/2015</t>
  </si>
  <si>
    <t xml:space="preserve">Cena celkem v Kč bez DPH </t>
  </si>
  <si>
    <t>kpl</t>
  </si>
  <si>
    <t>Geotechnické kontrolní sledování bývalého lomu ČSM Pozorka - Liebig               v letech 2020 - 2021</t>
  </si>
  <si>
    <t>Srovnávací měření všech inklinovrtů</t>
  </si>
  <si>
    <t>Hydrogeologický vrt (JH3) - režimní měření</t>
  </si>
  <si>
    <t>Doprava*</t>
  </si>
  <si>
    <t>*jedná se o měřitelnou položku, bude fakturováno dle skutečně ujetých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</si>
</sst>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[$-405]mmm\-yy;@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8"/>
      <name val="Calibri"/>
      <family val="2"/>
    </font>
    <font>
      <sz val="24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4" tint="0.39998000860214233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rgb="FFFFFF00"/>
      <name val="Calibri"/>
      <family val="2"/>
      <scheme val="minor"/>
    </font>
    <font>
      <sz val="12"/>
      <color indexed="22"/>
      <name val="Arial"/>
      <family val="2"/>
    </font>
    <font>
      <sz val="24"/>
      <color indexed="10"/>
      <name val="Arial"/>
      <family val="2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sz val="10"/>
      <color rgb="FF000000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6">
    <xf numFmtId="0" fontId="0" fillId="0" borderId="0" xfId="0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0" borderId="0" xfId="0" applyFont="1"/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/>
    <xf numFmtId="3" fontId="2" fillId="0" borderId="4" xfId="0" applyNumberFormat="1" applyFont="1" applyFill="1" applyBorder="1"/>
    <xf numFmtId="0" fontId="2" fillId="0" borderId="5" xfId="0" applyFont="1" applyFill="1" applyBorder="1"/>
    <xf numFmtId="3" fontId="2" fillId="0" borderId="6" xfId="0" applyNumberFormat="1" applyFont="1" applyFill="1" applyBorder="1"/>
    <xf numFmtId="0" fontId="2" fillId="0" borderId="7" xfId="0" applyFont="1" applyFill="1" applyBorder="1"/>
    <xf numFmtId="3" fontId="2" fillId="0" borderId="8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right"/>
    </xf>
    <xf numFmtId="3" fontId="3" fillId="0" borderId="9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4" xfId="0" applyFont="1" applyFill="1" applyBorder="1"/>
    <xf numFmtId="3" fontId="2" fillId="0" borderId="15" xfId="0" applyNumberFormat="1" applyFont="1" applyFill="1" applyBorder="1"/>
    <xf numFmtId="0" fontId="3" fillId="0" borderId="16" xfId="0" applyFont="1" applyFill="1" applyBorder="1" applyAlignment="1">
      <alignment horizontal="center"/>
    </xf>
    <xf numFmtId="1" fontId="2" fillId="0" borderId="7" xfId="0" applyNumberFormat="1" applyFont="1" applyFill="1" applyBorder="1"/>
    <xf numFmtId="0" fontId="2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1" xfId="0" applyFont="1" applyFill="1" applyBorder="1"/>
    <xf numFmtId="3" fontId="2" fillId="0" borderId="2" xfId="0" applyNumberFormat="1" applyFont="1" applyFill="1" applyBorder="1"/>
    <xf numFmtId="0" fontId="5" fillId="0" borderId="0" xfId="0" applyFont="1" applyFill="1" applyBorder="1" applyAlignment="1">
      <alignment horizontal="center"/>
    </xf>
    <xf numFmtId="4" fontId="6" fillId="0" borderId="0" xfId="0" applyNumberFormat="1" applyFont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1" fillId="0" borderId="0" xfId="0" applyFont="1" applyFill="1"/>
    <xf numFmtId="0" fontId="4" fillId="0" borderId="20" xfId="0" applyFont="1" applyFill="1" applyBorder="1" applyAlignment="1">
      <alignment horizontal="center" wrapText="1"/>
    </xf>
    <xf numFmtId="164" fontId="4" fillId="0" borderId="20" xfId="0" applyNumberFormat="1" applyFont="1" applyFill="1" applyBorder="1" applyAlignment="1">
      <alignment horizontal="center" wrapText="1"/>
    </xf>
    <xf numFmtId="164" fontId="4" fillId="0" borderId="2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/>
    <xf numFmtId="3" fontId="3" fillId="0" borderId="22" xfId="0" applyNumberFormat="1" applyFont="1" applyBorder="1"/>
    <xf numFmtId="0" fontId="3" fillId="0" borderId="22" xfId="0" applyFont="1" applyBorder="1"/>
    <xf numFmtId="0" fontId="1" fillId="0" borderId="22" xfId="0" applyFont="1" applyBorder="1"/>
    <xf numFmtId="3" fontId="3" fillId="0" borderId="18" xfId="0" applyNumberFormat="1" applyFont="1" applyBorder="1" applyAlignment="1">
      <alignment/>
    </xf>
    <xf numFmtId="0" fontId="7" fillId="0" borderId="0" xfId="0" applyFont="1"/>
    <xf numFmtId="0" fontId="7" fillId="0" borderId="0" xfId="0" applyFont="1" applyFill="1"/>
    <xf numFmtId="0" fontId="0" fillId="0" borderId="23" xfId="0" applyFill="1" applyBorder="1"/>
    <xf numFmtId="0" fontId="0" fillId="0" borderId="3" xfId="0" applyFill="1" applyBorder="1"/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0" fillId="0" borderId="24" xfId="0" applyFill="1" applyBorder="1"/>
    <xf numFmtId="0" fontId="0" fillId="0" borderId="7" xfId="0" applyFill="1" applyBorder="1"/>
    <xf numFmtId="0" fontId="0" fillId="0" borderId="8" xfId="0" applyFill="1" applyBorder="1"/>
    <xf numFmtId="0" fontId="5" fillId="0" borderId="25" xfId="0" applyFont="1" applyFill="1" applyBorder="1" applyAlignment="1">
      <alignment horizontal="right"/>
    </xf>
    <xf numFmtId="0" fontId="0" fillId="0" borderId="5" xfId="0" applyBorder="1"/>
    <xf numFmtId="0" fontId="11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right"/>
    </xf>
    <xf numFmtId="0" fontId="0" fillId="0" borderId="7" xfId="0" applyBorder="1"/>
    <xf numFmtId="0" fontId="11" fillId="0" borderId="8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/>
    <xf numFmtId="0" fontId="0" fillId="0" borderId="3" xfId="0" applyBorder="1"/>
    <xf numFmtId="0" fontId="0" fillId="0" borderId="27" xfId="0" applyBorder="1"/>
    <xf numFmtId="0" fontId="0" fillId="0" borderId="5" xfId="0" applyFill="1" applyBorder="1"/>
    <xf numFmtId="0" fontId="0" fillId="0" borderId="6" xfId="0" applyFill="1" applyBorder="1"/>
    <xf numFmtId="0" fontId="0" fillId="0" borderId="6" xfId="0" applyBorder="1"/>
    <xf numFmtId="0" fontId="0" fillId="0" borderId="24" xfId="0" applyBorder="1" applyAlignment="1">
      <alignment wrapText="1"/>
    </xf>
    <xf numFmtId="0" fontId="0" fillId="0" borderId="8" xfId="0" applyBorder="1"/>
    <xf numFmtId="0" fontId="11" fillId="0" borderId="5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5" fontId="0" fillId="0" borderId="0" xfId="0" applyNumberFormat="1"/>
    <xf numFmtId="0" fontId="0" fillId="0" borderId="4" xfId="0" applyBorder="1"/>
    <xf numFmtId="0" fontId="0" fillId="0" borderId="27" xfId="0" applyFill="1" applyBorder="1"/>
    <xf numFmtId="0" fontId="0" fillId="4" borderId="28" xfId="0" applyFill="1" applyBorder="1"/>
    <xf numFmtId="0" fontId="0" fillId="4" borderId="14" xfId="0" applyFill="1" applyBorder="1"/>
    <xf numFmtId="0" fontId="0" fillId="4" borderId="15" xfId="0" applyFill="1" applyBorder="1"/>
    <xf numFmtId="0" fontId="10" fillId="4" borderId="3" xfId="0" applyFont="1" applyFill="1" applyBorder="1" applyAlignment="1">
      <alignment horizontal="center"/>
    </xf>
    <xf numFmtId="0" fontId="0" fillId="4" borderId="4" xfId="0" applyFill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5" fillId="4" borderId="24" xfId="0" applyFont="1" applyFill="1" applyBorder="1" applyAlignment="1">
      <alignment horizontal="right"/>
    </xf>
    <xf numFmtId="0" fontId="0" fillId="4" borderId="7" xfId="0" applyFill="1" applyBorder="1"/>
    <xf numFmtId="0" fontId="11" fillId="4" borderId="7" xfId="0" applyFont="1" applyFill="1" applyBorder="1" applyAlignment="1">
      <alignment horizontal="center"/>
    </xf>
    <xf numFmtId="0" fontId="0" fillId="4" borderId="8" xfId="0" applyFill="1" applyBorder="1"/>
    <xf numFmtId="0" fontId="15" fillId="0" borderId="0" xfId="0" applyFont="1"/>
    <xf numFmtId="0" fontId="16" fillId="0" borderId="0" xfId="0" applyFont="1"/>
    <xf numFmtId="0" fontId="10" fillId="4" borderId="4" xfId="0" applyFont="1" applyFill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4" borderId="32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Fill="1" applyBorder="1"/>
    <xf numFmtId="0" fontId="11" fillId="0" borderId="36" xfId="0" applyFont="1" applyFill="1" applyBorder="1" applyAlignment="1">
      <alignment horizontal="center"/>
    </xf>
    <xf numFmtId="0" fontId="0" fillId="0" borderId="26" xfId="0" applyBorder="1"/>
    <xf numFmtId="0" fontId="0" fillId="0" borderId="36" xfId="0" applyBorder="1"/>
    <xf numFmtId="0" fontId="0" fillId="4" borderId="27" xfId="0" applyFill="1" applyBorder="1"/>
    <xf numFmtId="0" fontId="0" fillId="4" borderId="5" xfId="0" applyFill="1" applyBorder="1"/>
    <xf numFmtId="0" fontId="0" fillId="4" borderId="6" xfId="0" applyFill="1" applyBorder="1"/>
    <xf numFmtId="9" fontId="0" fillId="0" borderId="0" xfId="0" applyNumberFormat="1"/>
    <xf numFmtId="0" fontId="0" fillId="0" borderId="33" xfId="0" applyFill="1" applyBorder="1"/>
    <xf numFmtId="0" fontId="17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37" xfId="0" applyFill="1" applyBorder="1"/>
    <xf numFmtId="0" fontId="0" fillId="0" borderId="38" xfId="0" applyBorder="1"/>
    <xf numFmtId="0" fontId="0" fillId="0" borderId="39" xfId="0" applyBorder="1"/>
    <xf numFmtId="0" fontId="0" fillId="0" borderId="29" xfId="0" applyFill="1" applyBorder="1"/>
    <xf numFmtId="0" fontId="0" fillId="0" borderId="40" xfId="0" applyBorder="1"/>
    <xf numFmtId="0" fontId="0" fillId="0" borderId="20" xfId="0" applyBorder="1"/>
    <xf numFmtId="165" fontId="15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8" fillId="0" borderId="0" xfId="0" applyFont="1"/>
    <xf numFmtId="0" fontId="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66" fontId="20" fillId="0" borderId="17" xfId="0" applyNumberFormat="1" applyFont="1" applyFill="1" applyBorder="1" applyAlignment="1">
      <alignment horizontal="center"/>
    </xf>
    <xf numFmtId="166" fontId="20" fillId="0" borderId="40" xfId="0" applyNumberFormat="1" applyFont="1" applyFill="1" applyBorder="1" applyAlignment="1">
      <alignment horizontal="center"/>
    </xf>
    <xf numFmtId="4" fontId="2" fillId="0" borderId="4" xfId="0" applyNumberFormat="1" applyFont="1" applyFill="1" applyBorder="1"/>
    <xf numFmtId="4" fontId="2" fillId="0" borderId="6" xfId="0" applyNumberFormat="1" applyFont="1" applyFill="1" applyBorder="1"/>
    <xf numFmtId="4" fontId="3" fillId="0" borderId="9" xfId="0" applyNumberFormat="1" applyFont="1" applyFill="1" applyBorder="1"/>
    <xf numFmtId="4" fontId="3" fillId="0" borderId="18" xfId="0" applyNumberFormat="1" applyFont="1" applyBorder="1" applyAlignment="1">
      <alignment/>
    </xf>
    <xf numFmtId="0" fontId="2" fillId="0" borderId="0" xfId="0" applyFont="1"/>
    <xf numFmtId="0" fontId="3" fillId="0" borderId="41" xfId="0" applyFont="1" applyBorder="1" applyAlignment="1">
      <alignment/>
    </xf>
    <xf numFmtId="0" fontId="3" fillId="0" borderId="22" xfId="0" applyFont="1" applyBorder="1" applyAlignment="1">
      <alignment/>
    </xf>
    <xf numFmtId="0" fontId="12" fillId="0" borderId="0" xfId="0" applyFont="1" applyFill="1" applyAlignment="1">
      <alignment horizontal="left" vertical="center"/>
    </xf>
    <xf numFmtId="4" fontId="12" fillId="0" borderId="0" xfId="0" applyNumberFormat="1" applyFont="1" applyFill="1" applyAlignment="1">
      <alignment vertical="center"/>
    </xf>
    <xf numFmtId="0" fontId="0" fillId="0" borderId="0" xfId="0" applyFill="1"/>
    <xf numFmtId="2" fontId="2" fillId="5" borderId="3" xfId="0" applyNumberFormat="1" applyFont="1" applyFill="1" applyBorder="1"/>
    <xf numFmtId="2" fontId="2" fillId="5" borderId="5" xfId="0" applyNumberFormat="1" applyFont="1" applyFill="1" applyBorder="1"/>
    <xf numFmtId="0" fontId="3" fillId="0" borderId="42" xfId="0" applyFont="1" applyFill="1" applyBorder="1" applyAlignment="1">
      <alignment horizontal="center"/>
    </xf>
    <xf numFmtId="0" fontId="2" fillId="0" borderId="43" xfId="0" applyFont="1" applyFill="1" applyBorder="1"/>
    <xf numFmtId="0" fontId="2" fillId="0" borderId="36" xfId="0" applyFont="1" applyFill="1" applyBorder="1"/>
    <xf numFmtId="2" fontId="2" fillId="5" borderId="36" xfId="0" applyNumberFormat="1" applyFont="1" applyFill="1" applyBorder="1"/>
    <xf numFmtId="0" fontId="2" fillId="0" borderId="27" xfId="0" applyFont="1" applyFill="1" applyBorder="1"/>
    <xf numFmtId="4" fontId="12" fillId="6" borderId="0" xfId="0" applyNumberFormat="1" applyFont="1" applyFill="1" applyAlignment="1">
      <alignment vertical="center"/>
    </xf>
    <xf numFmtId="0" fontId="3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2" fillId="7" borderId="14" xfId="0" applyFont="1" applyFill="1" applyBorder="1"/>
    <xf numFmtId="2" fontId="2" fillId="7" borderId="14" xfId="0" applyNumberFormat="1" applyFont="1" applyFill="1" applyBorder="1"/>
    <xf numFmtId="4" fontId="2" fillId="7" borderId="6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2" fillId="6" borderId="0" xfId="0" applyFont="1" applyFill="1" applyAlignment="1">
      <alignment horizontal="left" vertical="center"/>
    </xf>
    <xf numFmtId="0" fontId="3" fillId="0" borderId="4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1" fillId="8" borderId="44" xfId="0" applyFont="1" applyFill="1" applyBorder="1" applyAlignment="1">
      <alignment horizontal="center" vertical="justify"/>
    </xf>
    <xf numFmtId="0" fontId="21" fillId="8" borderId="45" xfId="0" applyFont="1" applyFill="1" applyBorder="1" applyAlignment="1">
      <alignment horizontal="center" vertical="justify"/>
    </xf>
    <xf numFmtId="0" fontId="21" fillId="8" borderId="46" xfId="0" applyFont="1" applyFill="1" applyBorder="1" applyAlignment="1">
      <alignment horizontal="center" vertical="justify"/>
    </xf>
    <xf numFmtId="0" fontId="3" fillId="0" borderId="41" xfId="0" applyFont="1" applyBorder="1" applyAlignment="1">
      <alignment/>
    </xf>
    <xf numFmtId="0" fontId="3" fillId="0" borderId="22" xfId="0" applyFont="1" applyBorder="1" applyAlignment="1">
      <alignment/>
    </xf>
    <xf numFmtId="0" fontId="3" fillId="9" borderId="47" xfId="0" applyFont="1" applyFill="1" applyBorder="1" applyAlignment="1">
      <alignment/>
    </xf>
    <xf numFmtId="0" fontId="2" fillId="9" borderId="48" xfId="0" applyFont="1" applyFill="1" applyBorder="1" applyAlignment="1">
      <alignment/>
    </xf>
    <xf numFmtId="0" fontId="9" fillId="10" borderId="47" xfId="0" applyFont="1" applyFill="1" applyBorder="1" applyAlignment="1">
      <alignment horizontal="center"/>
    </xf>
    <xf numFmtId="0" fontId="9" fillId="10" borderId="49" xfId="0" applyFont="1" applyFill="1" applyBorder="1" applyAlignment="1">
      <alignment horizontal="center"/>
    </xf>
    <xf numFmtId="0" fontId="9" fillId="10" borderId="38" xfId="0" applyFont="1" applyFill="1" applyBorder="1" applyAlignment="1">
      <alignment horizontal="center"/>
    </xf>
    <xf numFmtId="0" fontId="9" fillId="10" borderId="50" xfId="0" applyFont="1" applyFill="1" applyBorder="1" applyAlignment="1">
      <alignment horizontal="center"/>
    </xf>
    <xf numFmtId="0" fontId="9" fillId="10" borderId="17" xfId="0" applyFont="1" applyFill="1" applyBorder="1" applyAlignment="1">
      <alignment horizontal="center"/>
    </xf>
    <xf numFmtId="0" fontId="9" fillId="10" borderId="40" xfId="0" applyFont="1" applyFill="1" applyBorder="1" applyAlignment="1">
      <alignment horizontal="center"/>
    </xf>
    <xf numFmtId="0" fontId="3" fillId="0" borderId="47" xfId="0" applyFont="1" applyFill="1" applyBorder="1" applyAlignment="1">
      <alignment/>
    </xf>
    <xf numFmtId="0" fontId="2" fillId="0" borderId="48" xfId="0" applyFont="1" applyBorder="1" applyAlignment="1">
      <alignment/>
    </xf>
    <xf numFmtId="0" fontId="22" fillId="11" borderId="44" xfId="0" applyFont="1" applyFill="1" applyBorder="1" applyAlignment="1">
      <alignment horizontal="center" vertical="center" wrapText="1"/>
    </xf>
    <xf numFmtId="0" fontId="22" fillId="11" borderId="45" xfId="0" applyFont="1" applyFill="1" applyBorder="1" applyAlignment="1">
      <alignment horizontal="center" vertical="center" wrapText="1"/>
    </xf>
    <xf numFmtId="0" fontId="22" fillId="11" borderId="46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'souhrnný výhled 2015-2019'!$Q$5</c:f>
              <c:strCache>
                <c:ptCount val="1"/>
                <c:pt idx="0">
                  <c:v>Chbez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'souhrnný výhled 2015-2019'!$P$6:$P$10</c:f>
              <c:numCache/>
            </c:numRef>
          </c:xVal>
          <c:yVal>
            <c:numRef>
              <c:f>'souhrnný výhled 2015-2019'!$Q$6:$Q$10</c:f>
              <c:numCache/>
            </c:numRef>
          </c:yVal>
          <c:smooth val="0"/>
        </c:ser>
        <c:ser>
          <c:idx val="1"/>
          <c:order val="1"/>
          <c:tx>
            <c:strRef>
              <c:f>'souhrnný výhled 2015-2019'!$R$5</c:f>
              <c:strCache>
                <c:ptCount val="1"/>
                <c:pt idx="0">
                  <c:v>Chs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'souhrnný výhled 2015-2019'!$P$6:$P$10</c:f>
              <c:numCache/>
            </c:numRef>
          </c:xVal>
          <c:yVal>
            <c:numRef>
              <c:f>'souhrnný výhled 2015-2019'!$R$6:$R$10</c:f>
              <c:numCache/>
            </c:numRef>
          </c:yVal>
          <c:smooth val="0"/>
        </c:ser>
        <c:ser>
          <c:idx val="2"/>
          <c:order val="2"/>
          <c:tx>
            <c:strRef>
              <c:f>'souhrnný výhled 2015-2019'!$S$5</c:f>
              <c:strCache>
                <c:ptCount val="1"/>
                <c:pt idx="0">
                  <c:v>Lebez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'souhrnný výhled 2015-2019'!$P$6:$P$10</c:f>
              <c:numCache/>
            </c:numRef>
          </c:xVal>
          <c:yVal>
            <c:numRef>
              <c:f>'souhrnný výhled 2015-2019'!$S$6:$S$10</c:f>
              <c:numCache/>
            </c:numRef>
          </c:yVal>
          <c:smooth val="0"/>
        </c:ser>
        <c:ser>
          <c:idx val="3"/>
          <c:order val="3"/>
          <c:tx>
            <c:strRef>
              <c:f>'souhrnný výhled 2015-2019'!$T$5</c:f>
              <c:strCache>
                <c:ptCount val="1"/>
                <c:pt idx="0">
                  <c:v>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'souhrnný výhled 2015-2019'!$P$6:$P$10</c:f>
              <c:numCache/>
            </c:numRef>
          </c:xVal>
          <c:yVal>
            <c:numRef>
              <c:f>'souhrnný výhled 2015-2019'!$T$6:$T$10</c:f>
              <c:numCache/>
            </c:numRef>
          </c:yVal>
          <c:smooth val="0"/>
        </c:ser>
        <c:axId val="12574462"/>
        <c:axId val="46061295"/>
      </c:scatterChart>
      <c:valAx>
        <c:axId val="1257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061295"/>
        <c:crosses val="autoZero"/>
        <c:crossBetween val="midCat"/>
        <c:dispUnits/>
      </c:valAx>
      <c:valAx>
        <c:axId val="46061295"/>
        <c:scaling>
          <c:orientation val="minMax"/>
        </c:scaling>
        <c:axPos val="l"/>
        <c:majorGridlines/>
        <c:delete val="0"/>
        <c:numFmt formatCode="#,##0" sourceLinked="1"/>
        <c:majorTickMark val="out"/>
        <c:minorTickMark val="none"/>
        <c:tickLblPos val="nextTo"/>
        <c:crossAx val="12574462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2</xdr:row>
      <xdr:rowOff>0</xdr:rowOff>
    </xdr:from>
    <xdr:to>
      <xdr:col>14</xdr:col>
      <xdr:colOff>447675</xdr:colOff>
      <xdr:row>14</xdr:row>
      <xdr:rowOff>171450</xdr:rowOff>
    </xdr:to>
    <xdr:graphicFrame macro="">
      <xdr:nvGraphicFramePr>
        <xdr:cNvPr id="4098" name="Graf 1"/>
        <xdr:cNvGraphicFramePr/>
      </xdr:nvGraphicFramePr>
      <xdr:xfrm>
        <a:off x="5400675" y="381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3"/>
  <sheetViews>
    <sheetView tabSelected="1" zoomScale="85" zoomScaleNormal="85" workbookViewId="0" topLeftCell="A1">
      <selection activeCell="U14" sqref="U14"/>
    </sheetView>
  </sheetViews>
  <sheetFormatPr defaultColWidth="9.140625" defaultRowHeight="15"/>
  <cols>
    <col min="1" max="1" width="5.7109375" style="3" customWidth="1"/>
    <col min="2" max="2" width="48.28125" style="3" customWidth="1"/>
    <col min="3" max="3" width="10.7109375" style="3" customWidth="1"/>
    <col min="4" max="9" width="14.140625" style="3" customWidth="1"/>
    <col min="10" max="253" width="9.140625" style="3" customWidth="1"/>
    <col min="254" max="254" width="5.7109375" style="3" customWidth="1"/>
    <col min="255" max="255" width="48.28125" style="3" customWidth="1"/>
    <col min="256" max="257" width="10.7109375" style="3" customWidth="1"/>
    <col min="258" max="258" width="12.00390625" style="3" customWidth="1"/>
    <col min="259" max="259" width="14.28125" style="3" customWidth="1"/>
    <col min="260" max="260" width="13.28125" style="3" customWidth="1"/>
    <col min="261" max="509" width="9.140625" style="3" customWidth="1"/>
    <col min="510" max="510" width="5.7109375" style="3" customWidth="1"/>
    <col min="511" max="511" width="48.28125" style="3" customWidth="1"/>
    <col min="512" max="513" width="10.7109375" style="3" customWidth="1"/>
    <col min="514" max="514" width="12.00390625" style="3" customWidth="1"/>
    <col min="515" max="515" width="14.28125" style="3" customWidth="1"/>
    <col min="516" max="516" width="13.28125" style="3" customWidth="1"/>
    <col min="517" max="765" width="9.140625" style="3" customWidth="1"/>
    <col min="766" max="766" width="5.7109375" style="3" customWidth="1"/>
    <col min="767" max="767" width="48.28125" style="3" customWidth="1"/>
    <col min="768" max="769" width="10.7109375" style="3" customWidth="1"/>
    <col min="770" max="770" width="12.00390625" style="3" customWidth="1"/>
    <col min="771" max="771" width="14.28125" style="3" customWidth="1"/>
    <col min="772" max="772" width="13.28125" style="3" customWidth="1"/>
    <col min="773" max="1021" width="9.140625" style="3" customWidth="1"/>
    <col min="1022" max="1022" width="5.7109375" style="3" customWidth="1"/>
    <col min="1023" max="1023" width="48.28125" style="3" customWidth="1"/>
    <col min="1024" max="1025" width="10.7109375" style="3" customWidth="1"/>
    <col min="1026" max="1026" width="12.00390625" style="3" customWidth="1"/>
    <col min="1027" max="1027" width="14.28125" style="3" customWidth="1"/>
    <col min="1028" max="1028" width="13.28125" style="3" customWidth="1"/>
    <col min="1029" max="1277" width="9.140625" style="3" customWidth="1"/>
    <col min="1278" max="1278" width="5.7109375" style="3" customWidth="1"/>
    <col min="1279" max="1279" width="48.28125" style="3" customWidth="1"/>
    <col min="1280" max="1281" width="10.7109375" style="3" customWidth="1"/>
    <col min="1282" max="1282" width="12.00390625" style="3" customWidth="1"/>
    <col min="1283" max="1283" width="14.28125" style="3" customWidth="1"/>
    <col min="1284" max="1284" width="13.28125" style="3" customWidth="1"/>
    <col min="1285" max="1533" width="9.140625" style="3" customWidth="1"/>
    <col min="1534" max="1534" width="5.7109375" style="3" customWidth="1"/>
    <col min="1535" max="1535" width="48.28125" style="3" customWidth="1"/>
    <col min="1536" max="1537" width="10.7109375" style="3" customWidth="1"/>
    <col min="1538" max="1538" width="12.00390625" style="3" customWidth="1"/>
    <col min="1539" max="1539" width="14.28125" style="3" customWidth="1"/>
    <col min="1540" max="1540" width="13.28125" style="3" customWidth="1"/>
    <col min="1541" max="1789" width="9.140625" style="3" customWidth="1"/>
    <col min="1790" max="1790" width="5.7109375" style="3" customWidth="1"/>
    <col min="1791" max="1791" width="48.28125" style="3" customWidth="1"/>
    <col min="1792" max="1793" width="10.7109375" style="3" customWidth="1"/>
    <col min="1794" max="1794" width="12.00390625" style="3" customWidth="1"/>
    <col min="1795" max="1795" width="14.28125" style="3" customWidth="1"/>
    <col min="1796" max="1796" width="13.28125" style="3" customWidth="1"/>
    <col min="1797" max="2045" width="9.140625" style="3" customWidth="1"/>
    <col min="2046" max="2046" width="5.7109375" style="3" customWidth="1"/>
    <col min="2047" max="2047" width="48.28125" style="3" customWidth="1"/>
    <col min="2048" max="2049" width="10.7109375" style="3" customWidth="1"/>
    <col min="2050" max="2050" width="12.00390625" style="3" customWidth="1"/>
    <col min="2051" max="2051" width="14.28125" style="3" customWidth="1"/>
    <col min="2052" max="2052" width="13.28125" style="3" customWidth="1"/>
    <col min="2053" max="2301" width="9.140625" style="3" customWidth="1"/>
    <col min="2302" max="2302" width="5.7109375" style="3" customWidth="1"/>
    <col min="2303" max="2303" width="48.28125" style="3" customWidth="1"/>
    <col min="2304" max="2305" width="10.7109375" style="3" customWidth="1"/>
    <col min="2306" max="2306" width="12.00390625" style="3" customWidth="1"/>
    <col min="2307" max="2307" width="14.28125" style="3" customWidth="1"/>
    <col min="2308" max="2308" width="13.28125" style="3" customWidth="1"/>
    <col min="2309" max="2557" width="9.140625" style="3" customWidth="1"/>
    <col min="2558" max="2558" width="5.7109375" style="3" customWidth="1"/>
    <col min="2559" max="2559" width="48.28125" style="3" customWidth="1"/>
    <col min="2560" max="2561" width="10.7109375" style="3" customWidth="1"/>
    <col min="2562" max="2562" width="12.00390625" style="3" customWidth="1"/>
    <col min="2563" max="2563" width="14.28125" style="3" customWidth="1"/>
    <col min="2564" max="2564" width="13.28125" style="3" customWidth="1"/>
    <col min="2565" max="2813" width="9.140625" style="3" customWidth="1"/>
    <col min="2814" max="2814" width="5.7109375" style="3" customWidth="1"/>
    <col min="2815" max="2815" width="48.28125" style="3" customWidth="1"/>
    <col min="2816" max="2817" width="10.7109375" style="3" customWidth="1"/>
    <col min="2818" max="2818" width="12.00390625" style="3" customWidth="1"/>
    <col min="2819" max="2819" width="14.28125" style="3" customWidth="1"/>
    <col min="2820" max="2820" width="13.28125" style="3" customWidth="1"/>
    <col min="2821" max="3069" width="9.140625" style="3" customWidth="1"/>
    <col min="3070" max="3070" width="5.7109375" style="3" customWidth="1"/>
    <col min="3071" max="3071" width="48.28125" style="3" customWidth="1"/>
    <col min="3072" max="3073" width="10.7109375" style="3" customWidth="1"/>
    <col min="3074" max="3074" width="12.00390625" style="3" customWidth="1"/>
    <col min="3075" max="3075" width="14.28125" style="3" customWidth="1"/>
    <col min="3076" max="3076" width="13.28125" style="3" customWidth="1"/>
    <col min="3077" max="3325" width="9.140625" style="3" customWidth="1"/>
    <col min="3326" max="3326" width="5.7109375" style="3" customWidth="1"/>
    <col min="3327" max="3327" width="48.28125" style="3" customWidth="1"/>
    <col min="3328" max="3329" width="10.7109375" style="3" customWidth="1"/>
    <col min="3330" max="3330" width="12.00390625" style="3" customWidth="1"/>
    <col min="3331" max="3331" width="14.28125" style="3" customWidth="1"/>
    <col min="3332" max="3332" width="13.28125" style="3" customWidth="1"/>
    <col min="3333" max="3581" width="9.140625" style="3" customWidth="1"/>
    <col min="3582" max="3582" width="5.7109375" style="3" customWidth="1"/>
    <col min="3583" max="3583" width="48.28125" style="3" customWidth="1"/>
    <col min="3584" max="3585" width="10.7109375" style="3" customWidth="1"/>
    <col min="3586" max="3586" width="12.00390625" style="3" customWidth="1"/>
    <col min="3587" max="3587" width="14.28125" style="3" customWidth="1"/>
    <col min="3588" max="3588" width="13.28125" style="3" customWidth="1"/>
    <col min="3589" max="3837" width="9.140625" style="3" customWidth="1"/>
    <col min="3838" max="3838" width="5.7109375" style="3" customWidth="1"/>
    <col min="3839" max="3839" width="48.28125" style="3" customWidth="1"/>
    <col min="3840" max="3841" width="10.7109375" style="3" customWidth="1"/>
    <col min="3842" max="3842" width="12.00390625" style="3" customWidth="1"/>
    <col min="3843" max="3843" width="14.28125" style="3" customWidth="1"/>
    <col min="3844" max="3844" width="13.28125" style="3" customWidth="1"/>
    <col min="3845" max="4093" width="9.140625" style="3" customWidth="1"/>
    <col min="4094" max="4094" width="5.7109375" style="3" customWidth="1"/>
    <col min="4095" max="4095" width="48.28125" style="3" customWidth="1"/>
    <col min="4096" max="4097" width="10.7109375" style="3" customWidth="1"/>
    <col min="4098" max="4098" width="12.00390625" style="3" customWidth="1"/>
    <col min="4099" max="4099" width="14.28125" style="3" customWidth="1"/>
    <col min="4100" max="4100" width="13.28125" style="3" customWidth="1"/>
    <col min="4101" max="4349" width="9.140625" style="3" customWidth="1"/>
    <col min="4350" max="4350" width="5.7109375" style="3" customWidth="1"/>
    <col min="4351" max="4351" width="48.28125" style="3" customWidth="1"/>
    <col min="4352" max="4353" width="10.7109375" style="3" customWidth="1"/>
    <col min="4354" max="4354" width="12.00390625" style="3" customWidth="1"/>
    <col min="4355" max="4355" width="14.28125" style="3" customWidth="1"/>
    <col min="4356" max="4356" width="13.28125" style="3" customWidth="1"/>
    <col min="4357" max="4605" width="9.140625" style="3" customWidth="1"/>
    <col min="4606" max="4606" width="5.7109375" style="3" customWidth="1"/>
    <col min="4607" max="4607" width="48.28125" style="3" customWidth="1"/>
    <col min="4608" max="4609" width="10.7109375" style="3" customWidth="1"/>
    <col min="4610" max="4610" width="12.00390625" style="3" customWidth="1"/>
    <col min="4611" max="4611" width="14.28125" style="3" customWidth="1"/>
    <col min="4612" max="4612" width="13.28125" style="3" customWidth="1"/>
    <col min="4613" max="4861" width="9.140625" style="3" customWidth="1"/>
    <col min="4862" max="4862" width="5.7109375" style="3" customWidth="1"/>
    <col min="4863" max="4863" width="48.28125" style="3" customWidth="1"/>
    <col min="4864" max="4865" width="10.7109375" style="3" customWidth="1"/>
    <col min="4866" max="4866" width="12.00390625" style="3" customWidth="1"/>
    <col min="4867" max="4867" width="14.28125" style="3" customWidth="1"/>
    <col min="4868" max="4868" width="13.28125" style="3" customWidth="1"/>
    <col min="4869" max="5117" width="9.140625" style="3" customWidth="1"/>
    <col min="5118" max="5118" width="5.7109375" style="3" customWidth="1"/>
    <col min="5119" max="5119" width="48.28125" style="3" customWidth="1"/>
    <col min="5120" max="5121" width="10.7109375" style="3" customWidth="1"/>
    <col min="5122" max="5122" width="12.00390625" style="3" customWidth="1"/>
    <col min="5123" max="5123" width="14.28125" style="3" customWidth="1"/>
    <col min="5124" max="5124" width="13.28125" style="3" customWidth="1"/>
    <col min="5125" max="5373" width="9.140625" style="3" customWidth="1"/>
    <col min="5374" max="5374" width="5.7109375" style="3" customWidth="1"/>
    <col min="5375" max="5375" width="48.28125" style="3" customWidth="1"/>
    <col min="5376" max="5377" width="10.7109375" style="3" customWidth="1"/>
    <col min="5378" max="5378" width="12.00390625" style="3" customWidth="1"/>
    <col min="5379" max="5379" width="14.28125" style="3" customWidth="1"/>
    <col min="5380" max="5380" width="13.28125" style="3" customWidth="1"/>
    <col min="5381" max="5629" width="9.140625" style="3" customWidth="1"/>
    <col min="5630" max="5630" width="5.7109375" style="3" customWidth="1"/>
    <col min="5631" max="5631" width="48.28125" style="3" customWidth="1"/>
    <col min="5632" max="5633" width="10.7109375" style="3" customWidth="1"/>
    <col min="5634" max="5634" width="12.00390625" style="3" customWidth="1"/>
    <col min="5635" max="5635" width="14.28125" style="3" customWidth="1"/>
    <col min="5636" max="5636" width="13.28125" style="3" customWidth="1"/>
    <col min="5637" max="5885" width="9.140625" style="3" customWidth="1"/>
    <col min="5886" max="5886" width="5.7109375" style="3" customWidth="1"/>
    <col min="5887" max="5887" width="48.28125" style="3" customWidth="1"/>
    <col min="5888" max="5889" width="10.7109375" style="3" customWidth="1"/>
    <col min="5890" max="5890" width="12.00390625" style="3" customWidth="1"/>
    <col min="5891" max="5891" width="14.28125" style="3" customWidth="1"/>
    <col min="5892" max="5892" width="13.28125" style="3" customWidth="1"/>
    <col min="5893" max="6141" width="9.140625" style="3" customWidth="1"/>
    <col min="6142" max="6142" width="5.7109375" style="3" customWidth="1"/>
    <col min="6143" max="6143" width="48.28125" style="3" customWidth="1"/>
    <col min="6144" max="6145" width="10.7109375" style="3" customWidth="1"/>
    <col min="6146" max="6146" width="12.00390625" style="3" customWidth="1"/>
    <col min="6147" max="6147" width="14.28125" style="3" customWidth="1"/>
    <col min="6148" max="6148" width="13.28125" style="3" customWidth="1"/>
    <col min="6149" max="6397" width="9.140625" style="3" customWidth="1"/>
    <col min="6398" max="6398" width="5.7109375" style="3" customWidth="1"/>
    <col min="6399" max="6399" width="48.28125" style="3" customWidth="1"/>
    <col min="6400" max="6401" width="10.7109375" style="3" customWidth="1"/>
    <col min="6402" max="6402" width="12.00390625" style="3" customWidth="1"/>
    <col min="6403" max="6403" width="14.28125" style="3" customWidth="1"/>
    <col min="6404" max="6404" width="13.28125" style="3" customWidth="1"/>
    <col min="6405" max="6653" width="9.140625" style="3" customWidth="1"/>
    <col min="6654" max="6654" width="5.7109375" style="3" customWidth="1"/>
    <col min="6655" max="6655" width="48.28125" style="3" customWidth="1"/>
    <col min="6656" max="6657" width="10.7109375" style="3" customWidth="1"/>
    <col min="6658" max="6658" width="12.00390625" style="3" customWidth="1"/>
    <col min="6659" max="6659" width="14.28125" style="3" customWidth="1"/>
    <col min="6660" max="6660" width="13.28125" style="3" customWidth="1"/>
    <col min="6661" max="6909" width="9.140625" style="3" customWidth="1"/>
    <col min="6910" max="6910" width="5.7109375" style="3" customWidth="1"/>
    <col min="6911" max="6911" width="48.28125" style="3" customWidth="1"/>
    <col min="6912" max="6913" width="10.7109375" style="3" customWidth="1"/>
    <col min="6914" max="6914" width="12.00390625" style="3" customWidth="1"/>
    <col min="6915" max="6915" width="14.28125" style="3" customWidth="1"/>
    <col min="6916" max="6916" width="13.28125" style="3" customWidth="1"/>
    <col min="6917" max="7165" width="9.140625" style="3" customWidth="1"/>
    <col min="7166" max="7166" width="5.7109375" style="3" customWidth="1"/>
    <col min="7167" max="7167" width="48.28125" style="3" customWidth="1"/>
    <col min="7168" max="7169" width="10.7109375" style="3" customWidth="1"/>
    <col min="7170" max="7170" width="12.00390625" style="3" customWidth="1"/>
    <col min="7171" max="7171" width="14.28125" style="3" customWidth="1"/>
    <col min="7172" max="7172" width="13.28125" style="3" customWidth="1"/>
    <col min="7173" max="7421" width="9.140625" style="3" customWidth="1"/>
    <col min="7422" max="7422" width="5.7109375" style="3" customWidth="1"/>
    <col min="7423" max="7423" width="48.28125" style="3" customWidth="1"/>
    <col min="7424" max="7425" width="10.7109375" style="3" customWidth="1"/>
    <col min="7426" max="7426" width="12.00390625" style="3" customWidth="1"/>
    <col min="7427" max="7427" width="14.28125" style="3" customWidth="1"/>
    <col min="7428" max="7428" width="13.28125" style="3" customWidth="1"/>
    <col min="7429" max="7677" width="9.140625" style="3" customWidth="1"/>
    <col min="7678" max="7678" width="5.7109375" style="3" customWidth="1"/>
    <col min="7679" max="7679" width="48.28125" style="3" customWidth="1"/>
    <col min="7680" max="7681" width="10.7109375" style="3" customWidth="1"/>
    <col min="7682" max="7682" width="12.00390625" style="3" customWidth="1"/>
    <col min="7683" max="7683" width="14.28125" style="3" customWidth="1"/>
    <col min="7684" max="7684" width="13.28125" style="3" customWidth="1"/>
    <col min="7685" max="7933" width="9.140625" style="3" customWidth="1"/>
    <col min="7934" max="7934" width="5.7109375" style="3" customWidth="1"/>
    <col min="7935" max="7935" width="48.28125" style="3" customWidth="1"/>
    <col min="7936" max="7937" width="10.7109375" style="3" customWidth="1"/>
    <col min="7938" max="7938" width="12.00390625" style="3" customWidth="1"/>
    <col min="7939" max="7939" width="14.28125" style="3" customWidth="1"/>
    <col min="7940" max="7940" width="13.28125" style="3" customWidth="1"/>
    <col min="7941" max="8189" width="9.140625" style="3" customWidth="1"/>
    <col min="8190" max="8190" width="5.7109375" style="3" customWidth="1"/>
    <col min="8191" max="8191" width="48.28125" style="3" customWidth="1"/>
    <col min="8192" max="8193" width="10.7109375" style="3" customWidth="1"/>
    <col min="8194" max="8194" width="12.00390625" style="3" customWidth="1"/>
    <col min="8195" max="8195" width="14.28125" style="3" customWidth="1"/>
    <col min="8196" max="8196" width="13.28125" style="3" customWidth="1"/>
    <col min="8197" max="8445" width="9.140625" style="3" customWidth="1"/>
    <col min="8446" max="8446" width="5.7109375" style="3" customWidth="1"/>
    <col min="8447" max="8447" width="48.28125" style="3" customWidth="1"/>
    <col min="8448" max="8449" width="10.7109375" style="3" customWidth="1"/>
    <col min="8450" max="8450" width="12.00390625" style="3" customWidth="1"/>
    <col min="8451" max="8451" width="14.28125" style="3" customWidth="1"/>
    <col min="8452" max="8452" width="13.28125" style="3" customWidth="1"/>
    <col min="8453" max="8701" width="9.140625" style="3" customWidth="1"/>
    <col min="8702" max="8702" width="5.7109375" style="3" customWidth="1"/>
    <col min="8703" max="8703" width="48.28125" style="3" customWidth="1"/>
    <col min="8704" max="8705" width="10.7109375" style="3" customWidth="1"/>
    <col min="8706" max="8706" width="12.00390625" style="3" customWidth="1"/>
    <col min="8707" max="8707" width="14.28125" style="3" customWidth="1"/>
    <col min="8708" max="8708" width="13.28125" style="3" customWidth="1"/>
    <col min="8709" max="8957" width="9.140625" style="3" customWidth="1"/>
    <col min="8958" max="8958" width="5.7109375" style="3" customWidth="1"/>
    <col min="8959" max="8959" width="48.28125" style="3" customWidth="1"/>
    <col min="8960" max="8961" width="10.7109375" style="3" customWidth="1"/>
    <col min="8962" max="8962" width="12.00390625" style="3" customWidth="1"/>
    <col min="8963" max="8963" width="14.28125" style="3" customWidth="1"/>
    <col min="8964" max="8964" width="13.28125" style="3" customWidth="1"/>
    <col min="8965" max="9213" width="9.140625" style="3" customWidth="1"/>
    <col min="9214" max="9214" width="5.7109375" style="3" customWidth="1"/>
    <col min="9215" max="9215" width="48.28125" style="3" customWidth="1"/>
    <col min="9216" max="9217" width="10.7109375" style="3" customWidth="1"/>
    <col min="9218" max="9218" width="12.00390625" style="3" customWidth="1"/>
    <col min="9219" max="9219" width="14.28125" style="3" customWidth="1"/>
    <col min="9220" max="9220" width="13.28125" style="3" customWidth="1"/>
    <col min="9221" max="9469" width="9.140625" style="3" customWidth="1"/>
    <col min="9470" max="9470" width="5.7109375" style="3" customWidth="1"/>
    <col min="9471" max="9471" width="48.28125" style="3" customWidth="1"/>
    <col min="9472" max="9473" width="10.7109375" style="3" customWidth="1"/>
    <col min="9474" max="9474" width="12.00390625" style="3" customWidth="1"/>
    <col min="9475" max="9475" width="14.28125" style="3" customWidth="1"/>
    <col min="9476" max="9476" width="13.28125" style="3" customWidth="1"/>
    <col min="9477" max="9725" width="9.140625" style="3" customWidth="1"/>
    <col min="9726" max="9726" width="5.7109375" style="3" customWidth="1"/>
    <col min="9727" max="9727" width="48.28125" style="3" customWidth="1"/>
    <col min="9728" max="9729" width="10.7109375" style="3" customWidth="1"/>
    <col min="9730" max="9730" width="12.00390625" style="3" customWidth="1"/>
    <col min="9731" max="9731" width="14.28125" style="3" customWidth="1"/>
    <col min="9732" max="9732" width="13.28125" style="3" customWidth="1"/>
    <col min="9733" max="9981" width="9.140625" style="3" customWidth="1"/>
    <col min="9982" max="9982" width="5.7109375" style="3" customWidth="1"/>
    <col min="9983" max="9983" width="48.28125" style="3" customWidth="1"/>
    <col min="9984" max="9985" width="10.7109375" style="3" customWidth="1"/>
    <col min="9986" max="9986" width="12.00390625" style="3" customWidth="1"/>
    <col min="9987" max="9987" width="14.28125" style="3" customWidth="1"/>
    <col min="9988" max="9988" width="13.28125" style="3" customWidth="1"/>
    <col min="9989" max="10237" width="9.140625" style="3" customWidth="1"/>
    <col min="10238" max="10238" width="5.7109375" style="3" customWidth="1"/>
    <col min="10239" max="10239" width="48.28125" style="3" customWidth="1"/>
    <col min="10240" max="10241" width="10.7109375" style="3" customWidth="1"/>
    <col min="10242" max="10242" width="12.00390625" style="3" customWidth="1"/>
    <col min="10243" max="10243" width="14.28125" style="3" customWidth="1"/>
    <col min="10244" max="10244" width="13.28125" style="3" customWidth="1"/>
    <col min="10245" max="10493" width="9.140625" style="3" customWidth="1"/>
    <col min="10494" max="10494" width="5.7109375" style="3" customWidth="1"/>
    <col min="10495" max="10495" width="48.28125" style="3" customWidth="1"/>
    <col min="10496" max="10497" width="10.7109375" style="3" customWidth="1"/>
    <col min="10498" max="10498" width="12.00390625" style="3" customWidth="1"/>
    <col min="10499" max="10499" width="14.28125" style="3" customWidth="1"/>
    <col min="10500" max="10500" width="13.28125" style="3" customWidth="1"/>
    <col min="10501" max="10749" width="9.140625" style="3" customWidth="1"/>
    <col min="10750" max="10750" width="5.7109375" style="3" customWidth="1"/>
    <col min="10751" max="10751" width="48.28125" style="3" customWidth="1"/>
    <col min="10752" max="10753" width="10.7109375" style="3" customWidth="1"/>
    <col min="10754" max="10754" width="12.00390625" style="3" customWidth="1"/>
    <col min="10755" max="10755" width="14.28125" style="3" customWidth="1"/>
    <col min="10756" max="10756" width="13.28125" style="3" customWidth="1"/>
    <col min="10757" max="11005" width="9.140625" style="3" customWidth="1"/>
    <col min="11006" max="11006" width="5.7109375" style="3" customWidth="1"/>
    <col min="11007" max="11007" width="48.28125" style="3" customWidth="1"/>
    <col min="11008" max="11009" width="10.7109375" style="3" customWidth="1"/>
    <col min="11010" max="11010" width="12.00390625" style="3" customWidth="1"/>
    <col min="11011" max="11011" width="14.28125" style="3" customWidth="1"/>
    <col min="11012" max="11012" width="13.28125" style="3" customWidth="1"/>
    <col min="11013" max="11261" width="9.140625" style="3" customWidth="1"/>
    <col min="11262" max="11262" width="5.7109375" style="3" customWidth="1"/>
    <col min="11263" max="11263" width="48.28125" style="3" customWidth="1"/>
    <col min="11264" max="11265" width="10.7109375" style="3" customWidth="1"/>
    <col min="11266" max="11266" width="12.00390625" style="3" customWidth="1"/>
    <col min="11267" max="11267" width="14.28125" style="3" customWidth="1"/>
    <col min="11268" max="11268" width="13.28125" style="3" customWidth="1"/>
    <col min="11269" max="11517" width="9.140625" style="3" customWidth="1"/>
    <col min="11518" max="11518" width="5.7109375" style="3" customWidth="1"/>
    <col min="11519" max="11519" width="48.28125" style="3" customWidth="1"/>
    <col min="11520" max="11521" width="10.7109375" style="3" customWidth="1"/>
    <col min="11522" max="11522" width="12.00390625" style="3" customWidth="1"/>
    <col min="11523" max="11523" width="14.28125" style="3" customWidth="1"/>
    <col min="11524" max="11524" width="13.28125" style="3" customWidth="1"/>
    <col min="11525" max="11773" width="9.140625" style="3" customWidth="1"/>
    <col min="11774" max="11774" width="5.7109375" style="3" customWidth="1"/>
    <col min="11775" max="11775" width="48.28125" style="3" customWidth="1"/>
    <col min="11776" max="11777" width="10.7109375" style="3" customWidth="1"/>
    <col min="11778" max="11778" width="12.00390625" style="3" customWidth="1"/>
    <col min="11779" max="11779" width="14.28125" style="3" customWidth="1"/>
    <col min="11780" max="11780" width="13.28125" style="3" customWidth="1"/>
    <col min="11781" max="12029" width="9.140625" style="3" customWidth="1"/>
    <col min="12030" max="12030" width="5.7109375" style="3" customWidth="1"/>
    <col min="12031" max="12031" width="48.28125" style="3" customWidth="1"/>
    <col min="12032" max="12033" width="10.7109375" style="3" customWidth="1"/>
    <col min="12034" max="12034" width="12.00390625" style="3" customWidth="1"/>
    <col min="12035" max="12035" width="14.28125" style="3" customWidth="1"/>
    <col min="12036" max="12036" width="13.28125" style="3" customWidth="1"/>
    <col min="12037" max="12285" width="9.140625" style="3" customWidth="1"/>
    <col min="12286" max="12286" width="5.7109375" style="3" customWidth="1"/>
    <col min="12287" max="12287" width="48.28125" style="3" customWidth="1"/>
    <col min="12288" max="12289" width="10.7109375" style="3" customWidth="1"/>
    <col min="12290" max="12290" width="12.00390625" style="3" customWidth="1"/>
    <col min="12291" max="12291" width="14.28125" style="3" customWidth="1"/>
    <col min="12292" max="12292" width="13.28125" style="3" customWidth="1"/>
    <col min="12293" max="12541" width="9.140625" style="3" customWidth="1"/>
    <col min="12542" max="12542" width="5.7109375" style="3" customWidth="1"/>
    <col min="12543" max="12543" width="48.28125" style="3" customWidth="1"/>
    <col min="12544" max="12545" width="10.7109375" style="3" customWidth="1"/>
    <col min="12546" max="12546" width="12.00390625" style="3" customWidth="1"/>
    <col min="12547" max="12547" width="14.28125" style="3" customWidth="1"/>
    <col min="12548" max="12548" width="13.28125" style="3" customWidth="1"/>
    <col min="12549" max="12797" width="9.140625" style="3" customWidth="1"/>
    <col min="12798" max="12798" width="5.7109375" style="3" customWidth="1"/>
    <col min="12799" max="12799" width="48.28125" style="3" customWidth="1"/>
    <col min="12800" max="12801" width="10.7109375" style="3" customWidth="1"/>
    <col min="12802" max="12802" width="12.00390625" style="3" customWidth="1"/>
    <col min="12803" max="12803" width="14.28125" style="3" customWidth="1"/>
    <col min="12804" max="12804" width="13.28125" style="3" customWidth="1"/>
    <col min="12805" max="13053" width="9.140625" style="3" customWidth="1"/>
    <col min="13054" max="13054" width="5.7109375" style="3" customWidth="1"/>
    <col min="13055" max="13055" width="48.28125" style="3" customWidth="1"/>
    <col min="13056" max="13057" width="10.7109375" style="3" customWidth="1"/>
    <col min="13058" max="13058" width="12.00390625" style="3" customWidth="1"/>
    <col min="13059" max="13059" width="14.28125" style="3" customWidth="1"/>
    <col min="13060" max="13060" width="13.28125" style="3" customWidth="1"/>
    <col min="13061" max="13309" width="9.140625" style="3" customWidth="1"/>
    <col min="13310" max="13310" width="5.7109375" style="3" customWidth="1"/>
    <col min="13311" max="13311" width="48.28125" style="3" customWidth="1"/>
    <col min="13312" max="13313" width="10.7109375" style="3" customWidth="1"/>
    <col min="13314" max="13314" width="12.00390625" style="3" customWidth="1"/>
    <col min="13315" max="13315" width="14.28125" style="3" customWidth="1"/>
    <col min="13316" max="13316" width="13.28125" style="3" customWidth="1"/>
    <col min="13317" max="13565" width="9.140625" style="3" customWidth="1"/>
    <col min="13566" max="13566" width="5.7109375" style="3" customWidth="1"/>
    <col min="13567" max="13567" width="48.28125" style="3" customWidth="1"/>
    <col min="13568" max="13569" width="10.7109375" style="3" customWidth="1"/>
    <col min="13570" max="13570" width="12.00390625" style="3" customWidth="1"/>
    <col min="13571" max="13571" width="14.28125" style="3" customWidth="1"/>
    <col min="13572" max="13572" width="13.28125" style="3" customWidth="1"/>
    <col min="13573" max="13821" width="9.140625" style="3" customWidth="1"/>
    <col min="13822" max="13822" width="5.7109375" style="3" customWidth="1"/>
    <col min="13823" max="13823" width="48.28125" style="3" customWidth="1"/>
    <col min="13824" max="13825" width="10.7109375" style="3" customWidth="1"/>
    <col min="13826" max="13826" width="12.00390625" style="3" customWidth="1"/>
    <col min="13827" max="13827" width="14.28125" style="3" customWidth="1"/>
    <col min="13828" max="13828" width="13.28125" style="3" customWidth="1"/>
    <col min="13829" max="14077" width="9.140625" style="3" customWidth="1"/>
    <col min="14078" max="14078" width="5.7109375" style="3" customWidth="1"/>
    <col min="14079" max="14079" width="48.28125" style="3" customWidth="1"/>
    <col min="14080" max="14081" width="10.7109375" style="3" customWidth="1"/>
    <col min="14082" max="14082" width="12.00390625" style="3" customWidth="1"/>
    <col min="14083" max="14083" width="14.28125" style="3" customWidth="1"/>
    <col min="14084" max="14084" width="13.28125" style="3" customWidth="1"/>
    <col min="14085" max="14333" width="9.140625" style="3" customWidth="1"/>
    <col min="14334" max="14334" width="5.7109375" style="3" customWidth="1"/>
    <col min="14335" max="14335" width="48.28125" style="3" customWidth="1"/>
    <col min="14336" max="14337" width="10.7109375" style="3" customWidth="1"/>
    <col min="14338" max="14338" width="12.00390625" style="3" customWidth="1"/>
    <col min="14339" max="14339" width="14.28125" style="3" customWidth="1"/>
    <col min="14340" max="14340" width="13.28125" style="3" customWidth="1"/>
    <col min="14341" max="14589" width="9.140625" style="3" customWidth="1"/>
    <col min="14590" max="14590" width="5.7109375" style="3" customWidth="1"/>
    <col min="14591" max="14591" width="48.28125" style="3" customWidth="1"/>
    <col min="14592" max="14593" width="10.7109375" style="3" customWidth="1"/>
    <col min="14594" max="14594" width="12.00390625" style="3" customWidth="1"/>
    <col min="14595" max="14595" width="14.28125" style="3" customWidth="1"/>
    <col min="14596" max="14596" width="13.28125" style="3" customWidth="1"/>
    <col min="14597" max="14845" width="9.140625" style="3" customWidth="1"/>
    <col min="14846" max="14846" width="5.7109375" style="3" customWidth="1"/>
    <col min="14847" max="14847" width="48.28125" style="3" customWidth="1"/>
    <col min="14848" max="14849" width="10.7109375" style="3" customWidth="1"/>
    <col min="14850" max="14850" width="12.00390625" style="3" customWidth="1"/>
    <col min="14851" max="14851" width="14.28125" style="3" customWidth="1"/>
    <col min="14852" max="14852" width="13.28125" style="3" customWidth="1"/>
    <col min="14853" max="15101" width="9.140625" style="3" customWidth="1"/>
    <col min="15102" max="15102" width="5.7109375" style="3" customWidth="1"/>
    <col min="15103" max="15103" width="48.28125" style="3" customWidth="1"/>
    <col min="15104" max="15105" width="10.7109375" style="3" customWidth="1"/>
    <col min="15106" max="15106" width="12.00390625" style="3" customWidth="1"/>
    <col min="15107" max="15107" width="14.28125" style="3" customWidth="1"/>
    <col min="15108" max="15108" width="13.28125" style="3" customWidth="1"/>
    <col min="15109" max="15357" width="9.140625" style="3" customWidth="1"/>
    <col min="15358" max="15358" width="5.7109375" style="3" customWidth="1"/>
    <col min="15359" max="15359" width="48.28125" style="3" customWidth="1"/>
    <col min="15360" max="15361" width="10.7109375" style="3" customWidth="1"/>
    <col min="15362" max="15362" width="12.00390625" style="3" customWidth="1"/>
    <col min="15363" max="15363" width="14.28125" style="3" customWidth="1"/>
    <col min="15364" max="15364" width="13.28125" style="3" customWidth="1"/>
    <col min="15365" max="15613" width="9.140625" style="3" customWidth="1"/>
    <col min="15614" max="15614" width="5.7109375" style="3" customWidth="1"/>
    <col min="15615" max="15615" width="48.28125" style="3" customWidth="1"/>
    <col min="15616" max="15617" width="10.7109375" style="3" customWidth="1"/>
    <col min="15618" max="15618" width="12.00390625" style="3" customWidth="1"/>
    <col min="15619" max="15619" width="14.28125" style="3" customWidth="1"/>
    <col min="15620" max="15620" width="13.28125" style="3" customWidth="1"/>
    <col min="15621" max="15869" width="9.140625" style="3" customWidth="1"/>
    <col min="15870" max="15870" width="5.7109375" style="3" customWidth="1"/>
    <col min="15871" max="15871" width="48.28125" style="3" customWidth="1"/>
    <col min="15872" max="15873" width="10.7109375" style="3" customWidth="1"/>
    <col min="15874" max="15874" width="12.00390625" style="3" customWidth="1"/>
    <col min="15875" max="15875" width="14.28125" style="3" customWidth="1"/>
    <col min="15876" max="15876" width="13.28125" style="3" customWidth="1"/>
    <col min="15877" max="16125" width="9.140625" style="3" customWidth="1"/>
    <col min="16126" max="16126" width="5.7109375" style="3" customWidth="1"/>
    <col min="16127" max="16127" width="48.28125" style="3" customWidth="1"/>
    <col min="16128" max="16129" width="10.7109375" style="3" customWidth="1"/>
    <col min="16130" max="16130" width="12.00390625" style="3" customWidth="1"/>
    <col min="16131" max="16131" width="14.28125" style="3" customWidth="1"/>
    <col min="16132" max="16132" width="13.28125" style="3" customWidth="1"/>
    <col min="16133" max="16384" width="9.140625" style="3" customWidth="1"/>
  </cols>
  <sheetData>
    <row r="1" ht="13.5" thickBot="1"/>
    <row r="2" spans="1:9" ht="37.5" customHeight="1" thickBot="1" thickTop="1">
      <c r="A2" s="157" t="s">
        <v>164</v>
      </c>
      <c r="B2" s="158"/>
      <c r="C2" s="159"/>
      <c r="D2" s="172">
        <v>2020</v>
      </c>
      <c r="E2" s="173"/>
      <c r="F2" s="174"/>
      <c r="G2" s="172">
        <v>2021</v>
      </c>
      <c r="H2" s="173"/>
      <c r="I2" s="174"/>
    </row>
    <row r="3" spans="1:9" ht="15.75" customHeight="1" thickBot="1" thickTop="1">
      <c r="A3" s="125"/>
      <c r="B3" s="126"/>
      <c r="C3" s="126"/>
      <c r="D3" s="127"/>
      <c r="E3" s="127"/>
      <c r="F3" s="128"/>
      <c r="G3" s="127"/>
      <c r="H3" s="127"/>
      <c r="I3" s="128"/>
    </row>
    <row r="4" spans="1:9" ht="25.5" thickBot="1">
      <c r="A4" s="155" t="s">
        <v>157</v>
      </c>
      <c r="B4" s="156"/>
      <c r="C4" s="4" t="s">
        <v>0</v>
      </c>
      <c r="D4" s="4" t="s">
        <v>1</v>
      </c>
      <c r="E4" s="5" t="s">
        <v>2</v>
      </c>
      <c r="F4" s="6" t="s">
        <v>3</v>
      </c>
      <c r="G4" s="4" t="s">
        <v>1</v>
      </c>
      <c r="H4" s="5" t="s">
        <v>2</v>
      </c>
      <c r="I4" s="6" t="s">
        <v>3</v>
      </c>
    </row>
    <row r="5" spans="1:9" ht="15.75" customHeight="1">
      <c r="A5" s="19">
        <v>1</v>
      </c>
      <c r="B5" s="20" t="s">
        <v>165</v>
      </c>
      <c r="C5" s="7" t="s">
        <v>163</v>
      </c>
      <c r="D5" s="7">
        <v>1</v>
      </c>
      <c r="E5" s="139"/>
      <c r="F5" s="129">
        <f>D5*E5</f>
        <v>0</v>
      </c>
      <c r="G5" s="7">
        <v>0</v>
      </c>
      <c r="H5" s="139"/>
      <c r="I5" s="129">
        <f>G5*H5</f>
        <v>0</v>
      </c>
    </row>
    <row r="6" spans="1:9" ht="21.75" customHeight="1" thickBot="1">
      <c r="A6" s="13"/>
      <c r="B6" s="27"/>
      <c r="C6" s="14"/>
      <c r="D6" s="14"/>
      <c r="E6" s="15" t="s">
        <v>11</v>
      </c>
      <c r="F6" s="131">
        <f>SUM(F5:F5)</f>
        <v>0</v>
      </c>
      <c r="G6" s="14"/>
      <c r="H6" s="15" t="s">
        <v>11</v>
      </c>
      <c r="I6" s="131">
        <f>SUM(I5:I5)</f>
        <v>0</v>
      </c>
    </row>
    <row r="7" spans="1:9" ht="15.75" customHeight="1" thickBot="1">
      <c r="A7"/>
      <c r="B7"/>
      <c r="C7"/>
      <c r="D7"/>
      <c r="E7"/>
      <c r="F7"/>
      <c r="G7"/>
      <c r="H7"/>
      <c r="I7"/>
    </row>
    <row r="8" spans="1:9" ht="15" customHeight="1" thickBot="1">
      <c r="A8" s="155" t="s">
        <v>158</v>
      </c>
      <c r="B8" s="156"/>
      <c r="C8" s="4" t="s">
        <v>0</v>
      </c>
      <c r="D8" s="4" t="s">
        <v>1</v>
      </c>
      <c r="E8" s="5" t="s">
        <v>2</v>
      </c>
      <c r="F8" s="6" t="s">
        <v>3</v>
      </c>
      <c r="G8" s="4" t="s">
        <v>1</v>
      </c>
      <c r="H8" s="5" t="s">
        <v>2</v>
      </c>
      <c r="I8" s="6" t="s">
        <v>3</v>
      </c>
    </row>
    <row r="9" spans="1:9" s="38" customFormat="1" ht="15.75" customHeight="1">
      <c r="A9" s="19">
        <v>1</v>
      </c>
      <c r="B9" s="20" t="s">
        <v>12</v>
      </c>
      <c r="C9" s="7" t="s">
        <v>4</v>
      </c>
      <c r="D9" s="7">
        <f>140.5*4</f>
        <v>562</v>
      </c>
      <c r="E9" s="139"/>
      <c r="F9" s="129">
        <f aca="true" t="shared" si="0" ref="F9:F13">D9*E9</f>
        <v>0</v>
      </c>
      <c r="G9" s="7">
        <f>D9</f>
        <v>562</v>
      </c>
      <c r="H9" s="139"/>
      <c r="I9" s="129">
        <f aca="true" t="shared" si="1" ref="I9:I13">G9*H9</f>
        <v>0</v>
      </c>
    </row>
    <row r="10" spans="1:9" s="38" customFormat="1" ht="15.75" customHeight="1">
      <c r="A10" s="141">
        <v>2</v>
      </c>
      <c r="B10" s="142" t="s">
        <v>166</v>
      </c>
      <c r="C10" s="9" t="s">
        <v>6</v>
      </c>
      <c r="D10" s="143">
        <v>4</v>
      </c>
      <c r="E10" s="144"/>
      <c r="F10" s="130">
        <f t="shared" si="0"/>
        <v>0</v>
      </c>
      <c r="G10" s="143">
        <v>4</v>
      </c>
      <c r="H10" s="144"/>
      <c r="I10" s="130">
        <f>G10*H10</f>
        <v>0</v>
      </c>
    </row>
    <row r="11" spans="1:9" ht="15.75" customHeight="1">
      <c r="A11" s="21">
        <v>3</v>
      </c>
      <c r="B11" s="22" t="s">
        <v>15</v>
      </c>
      <c r="C11" s="9" t="s">
        <v>6</v>
      </c>
      <c r="D11" s="9">
        <v>4</v>
      </c>
      <c r="E11" s="140"/>
      <c r="F11" s="130">
        <f t="shared" si="0"/>
        <v>0</v>
      </c>
      <c r="G11" s="9">
        <v>4</v>
      </c>
      <c r="H11" s="140"/>
      <c r="I11" s="130">
        <f>G11*H11</f>
        <v>0</v>
      </c>
    </row>
    <row r="12" spans="1:9" ht="15.75">
      <c r="A12" s="147">
        <v>4</v>
      </c>
      <c r="B12" s="148" t="s">
        <v>167</v>
      </c>
      <c r="C12" s="149" t="s">
        <v>9</v>
      </c>
      <c r="D12" s="149">
        <v>900</v>
      </c>
      <c r="E12" s="150"/>
      <c r="F12" s="151">
        <f t="shared" si="0"/>
        <v>0</v>
      </c>
      <c r="G12" s="149"/>
      <c r="H12" s="150"/>
      <c r="I12" s="151">
        <f t="shared" si="1"/>
        <v>0</v>
      </c>
    </row>
    <row r="13" spans="1:9" ht="15" customHeight="1">
      <c r="A13" s="21">
        <v>5</v>
      </c>
      <c r="B13" s="145" t="s">
        <v>16</v>
      </c>
      <c r="C13" s="9" t="s">
        <v>10</v>
      </c>
      <c r="D13" s="9">
        <v>4</v>
      </c>
      <c r="E13" s="140"/>
      <c r="F13" s="130">
        <f t="shared" si="0"/>
        <v>0</v>
      </c>
      <c r="G13" s="9">
        <v>4</v>
      </c>
      <c r="H13" s="140"/>
      <c r="I13" s="130">
        <f t="shared" si="1"/>
        <v>0</v>
      </c>
    </row>
    <row r="14" spans="1:9" ht="25.5" customHeight="1" thickBot="1">
      <c r="A14" s="13"/>
      <c r="B14" s="27"/>
      <c r="C14" s="14"/>
      <c r="D14" s="14"/>
      <c r="E14" s="15" t="s">
        <v>11</v>
      </c>
      <c r="F14" s="131">
        <f>SUM(F9:F13)</f>
        <v>0</v>
      </c>
      <c r="G14" s="14"/>
      <c r="H14" s="15" t="s">
        <v>11</v>
      </c>
      <c r="I14" s="131">
        <f>SUM(I9:I13)</f>
        <v>0</v>
      </c>
    </row>
    <row r="15" spans="4:8" ht="16.5" customHeight="1">
      <c r="D15" s="38"/>
      <c r="E15" s="38"/>
      <c r="G15" s="38"/>
      <c r="H15" s="38"/>
    </row>
    <row r="16" spans="5:8" ht="13.5" thickBot="1">
      <c r="E16" s="38"/>
      <c r="H16" s="38"/>
    </row>
    <row r="17" spans="1:9" ht="17.45" customHeight="1" thickBot="1">
      <c r="A17" s="134" t="s">
        <v>159</v>
      </c>
      <c r="B17" s="135"/>
      <c r="C17" s="43"/>
      <c r="D17" s="44"/>
      <c r="E17" s="45"/>
      <c r="F17" s="132">
        <f>F6+F14</f>
        <v>0</v>
      </c>
      <c r="G17" s="44"/>
      <c r="H17" s="45"/>
      <c r="I17" s="132">
        <f>I6+I14</f>
        <v>0</v>
      </c>
    </row>
    <row r="19" spans="1:6" ht="20.25" customHeight="1">
      <c r="A19" s="154" t="s">
        <v>162</v>
      </c>
      <c r="B19" s="154"/>
      <c r="C19" s="154"/>
      <c r="D19" s="154"/>
      <c r="E19" s="154"/>
      <c r="F19" s="146">
        <f>F17+I17</f>
        <v>0</v>
      </c>
    </row>
    <row r="20" spans="1:6" s="138" customFormat="1" ht="20.25" customHeight="1">
      <c r="A20" s="136"/>
      <c r="B20" s="136"/>
      <c r="C20" s="136"/>
      <c r="D20" s="136"/>
      <c r="E20" s="136"/>
      <c r="F20" s="137"/>
    </row>
    <row r="21" spans="2:6" ht="15">
      <c r="B21" s="133"/>
      <c r="C21" s="133"/>
      <c r="E21" s="152"/>
      <c r="F21" s="153"/>
    </row>
    <row r="22" spans="1:6" ht="15">
      <c r="A22" s="175" t="s">
        <v>168</v>
      </c>
      <c r="B22" s="175"/>
      <c r="C22" s="175"/>
      <c r="D22" s="175"/>
      <c r="E22" s="175"/>
      <c r="F22" s="175"/>
    </row>
    <row r="23" spans="2:6" ht="15">
      <c r="B23" s="133"/>
      <c r="C23" s="133"/>
      <c r="E23" s="152"/>
      <c r="F23" s="153"/>
    </row>
  </sheetData>
  <mergeCells count="9">
    <mergeCell ref="E23:F23"/>
    <mergeCell ref="A19:E19"/>
    <mergeCell ref="A4:B4"/>
    <mergeCell ref="A8:B8"/>
    <mergeCell ref="G2:I2"/>
    <mergeCell ref="D2:F2"/>
    <mergeCell ref="A2:C2"/>
    <mergeCell ref="E21:F21"/>
    <mergeCell ref="A22:F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F59"/>
  <sheetViews>
    <sheetView workbookViewId="0" topLeftCell="A1">
      <selection activeCell="J29" sqref="J29"/>
    </sheetView>
  </sheetViews>
  <sheetFormatPr defaultColWidth="9.140625" defaultRowHeight="15"/>
  <cols>
    <col min="1" max="1" width="5.57421875" style="3" customWidth="1"/>
    <col min="2" max="2" width="48.28125" style="3" customWidth="1"/>
    <col min="3" max="3" width="10.7109375" style="3" customWidth="1"/>
    <col min="4" max="4" width="10.57421875" style="3" customWidth="1"/>
    <col min="5" max="5" width="12.00390625" style="38" customWidth="1"/>
    <col min="6" max="6" width="14.28125" style="3" customWidth="1"/>
    <col min="7" max="16384" width="9.140625" style="3" customWidth="1"/>
  </cols>
  <sheetData>
    <row r="1" spans="1:6" ht="15.75" customHeight="1">
      <c r="A1" s="1" t="s">
        <v>28</v>
      </c>
      <c r="B1" s="2"/>
      <c r="C1" s="2"/>
      <c r="D1" s="164">
        <v>2015</v>
      </c>
      <c r="E1" s="165"/>
      <c r="F1" s="166"/>
    </row>
    <row r="2" spans="1:6" ht="15.75" customHeight="1" thickBot="1">
      <c r="A2" s="1"/>
      <c r="B2" s="2"/>
      <c r="C2" s="2"/>
      <c r="D2" s="167"/>
      <c r="E2" s="168"/>
      <c r="F2" s="169"/>
    </row>
    <row r="3" spans="1:6" ht="15.75" customHeight="1" thickBot="1">
      <c r="A3" s="17"/>
      <c r="B3" s="18"/>
      <c r="C3" s="18"/>
      <c r="D3" s="18"/>
      <c r="E3" s="18"/>
      <c r="F3" s="18"/>
    </row>
    <row r="4" spans="1:6" ht="29.25" customHeight="1" thickBot="1">
      <c r="A4" s="162" t="s">
        <v>107</v>
      </c>
      <c r="B4" s="163"/>
      <c r="C4" s="4" t="s">
        <v>0</v>
      </c>
      <c r="D4" s="4" t="s">
        <v>1</v>
      </c>
      <c r="E4" s="5" t="s">
        <v>2</v>
      </c>
      <c r="F4" s="6" t="s">
        <v>3</v>
      </c>
    </row>
    <row r="5" spans="1:6" ht="15.75" customHeight="1">
      <c r="A5" s="19">
        <v>1</v>
      </c>
      <c r="B5" s="20" t="s">
        <v>12</v>
      </c>
      <c r="C5" s="7" t="s">
        <v>4</v>
      </c>
      <c r="D5" s="7">
        <f>Ležáky2015a16!D17</f>
        <v>2096</v>
      </c>
      <c r="E5" s="7">
        <v>196</v>
      </c>
      <c r="F5" s="8">
        <f>D5*E5</f>
        <v>410816</v>
      </c>
    </row>
    <row r="6" spans="1:6" ht="15.75" customHeight="1">
      <c r="A6" s="21">
        <v>2</v>
      </c>
      <c r="B6" s="22" t="s">
        <v>13</v>
      </c>
      <c r="C6" s="9" t="s">
        <v>6</v>
      </c>
      <c r="D6" s="9">
        <f>Ležáky2015a16!D36</f>
        <v>60</v>
      </c>
      <c r="E6" s="9">
        <v>1000</v>
      </c>
      <c r="F6" s="10">
        <f aca="true" t="shared" si="0" ref="F6:F12">D6*E6</f>
        <v>60000</v>
      </c>
    </row>
    <row r="7" spans="1:6" ht="15.75" customHeight="1">
      <c r="A7" s="21">
        <v>3</v>
      </c>
      <c r="B7" s="22" t="s">
        <v>14</v>
      </c>
      <c r="C7" s="9" t="s">
        <v>6</v>
      </c>
      <c r="D7" s="9">
        <f>Ležáky2015a16!D38</f>
        <v>20</v>
      </c>
      <c r="E7" s="9">
        <v>15000</v>
      </c>
      <c r="F7" s="10">
        <f t="shared" si="0"/>
        <v>300000</v>
      </c>
    </row>
    <row r="8" spans="1:6" ht="15.75" customHeight="1">
      <c r="A8" s="21">
        <v>4</v>
      </c>
      <c r="B8" s="22" t="s">
        <v>5</v>
      </c>
      <c r="C8" s="9" t="s">
        <v>6</v>
      </c>
      <c r="D8" s="9">
        <f>Ležáky2015a16!D40</f>
        <v>12</v>
      </c>
      <c r="E8" s="9">
        <v>6600</v>
      </c>
      <c r="F8" s="10">
        <f t="shared" si="0"/>
        <v>79200</v>
      </c>
    </row>
    <row r="9" spans="1:6" ht="15.75" customHeight="1">
      <c r="A9" s="21">
        <v>5</v>
      </c>
      <c r="B9" s="22" t="s">
        <v>7</v>
      </c>
      <c r="C9" s="23" t="s">
        <v>6</v>
      </c>
      <c r="D9" s="23">
        <f>Ležáky2015a16!D31</f>
        <v>40</v>
      </c>
      <c r="E9" s="23">
        <v>950</v>
      </c>
      <c r="F9" s="24">
        <f t="shared" si="0"/>
        <v>38000</v>
      </c>
    </row>
    <row r="10" spans="1:6" ht="15.75" customHeight="1">
      <c r="A10" s="21">
        <v>6</v>
      </c>
      <c r="B10" s="22" t="s">
        <v>15</v>
      </c>
      <c r="C10" s="9" t="s">
        <v>6</v>
      </c>
      <c r="D10" s="9">
        <v>4</v>
      </c>
      <c r="E10" s="9">
        <v>5800</v>
      </c>
      <c r="F10" s="10">
        <f t="shared" si="0"/>
        <v>23200</v>
      </c>
    </row>
    <row r="11" spans="1:6" ht="15.75" customHeight="1">
      <c r="A11" s="21">
        <v>7</v>
      </c>
      <c r="B11" s="22" t="s">
        <v>8</v>
      </c>
      <c r="C11" s="9" t="s">
        <v>9</v>
      </c>
      <c r="D11" s="9">
        <v>2400</v>
      </c>
      <c r="E11" s="9">
        <v>11</v>
      </c>
      <c r="F11" s="10">
        <f t="shared" si="0"/>
        <v>26400</v>
      </c>
    </row>
    <row r="12" spans="1:6" ht="15.75" customHeight="1" thickBot="1">
      <c r="A12" s="25">
        <v>8</v>
      </c>
      <c r="B12" s="11" t="s">
        <v>16</v>
      </c>
      <c r="C12" s="11" t="s">
        <v>10</v>
      </c>
      <c r="D12" s="11">
        <v>4</v>
      </c>
      <c r="E12" s="26">
        <v>25800</v>
      </c>
      <c r="F12" s="12">
        <f t="shared" si="0"/>
        <v>103200</v>
      </c>
    </row>
    <row r="13" spans="1:6" ht="15.75" customHeight="1" thickBot="1">
      <c r="A13" s="13"/>
      <c r="B13" s="27"/>
      <c r="C13" s="14"/>
      <c r="D13" s="14"/>
      <c r="E13" s="15" t="s">
        <v>11</v>
      </c>
      <c r="F13" s="16">
        <f>SUM(F5:F12)</f>
        <v>1040816</v>
      </c>
    </row>
    <row r="14" spans="1:6" ht="15.75" customHeight="1" thickBot="1">
      <c r="A14" s="28"/>
      <c r="B14" s="27"/>
      <c r="C14" s="14"/>
      <c r="D14" s="14"/>
      <c r="E14" s="14"/>
      <c r="F14" s="29"/>
    </row>
    <row r="15" spans="1:6" ht="15.75" customHeight="1" thickBot="1">
      <c r="A15" s="170" t="s">
        <v>104</v>
      </c>
      <c r="B15" s="171"/>
      <c r="C15" s="4" t="s">
        <v>0</v>
      </c>
      <c r="D15" s="4" t="s">
        <v>1</v>
      </c>
      <c r="E15" s="5" t="s">
        <v>2</v>
      </c>
      <c r="F15" s="6" t="s">
        <v>3</v>
      </c>
    </row>
    <row r="16" spans="1:6" ht="15.75" customHeight="1" thickBot="1">
      <c r="A16" s="30">
        <v>1</v>
      </c>
      <c r="B16" s="31" t="s">
        <v>17</v>
      </c>
      <c r="C16" s="32" t="s">
        <v>18</v>
      </c>
      <c r="D16" s="32">
        <v>21</v>
      </c>
      <c r="E16" s="32">
        <v>450</v>
      </c>
      <c r="F16" s="33">
        <f>D16*E16</f>
        <v>9450</v>
      </c>
    </row>
    <row r="17" spans="1:6" ht="16.5" thickBot="1">
      <c r="A17" s="13"/>
      <c r="B17" s="14"/>
      <c r="C17" s="14"/>
      <c r="D17" s="14"/>
      <c r="E17" s="15" t="s">
        <v>11</v>
      </c>
      <c r="F17" s="16">
        <f>SUM(F16:F16)</f>
        <v>9450</v>
      </c>
    </row>
    <row r="18" spans="1:6" ht="19.5" customHeight="1">
      <c r="A18" s="34"/>
      <c r="B18" s="14"/>
      <c r="C18" s="14"/>
      <c r="D18" s="14"/>
      <c r="E18" s="14"/>
      <c r="F18" s="35"/>
    </row>
    <row r="19" spans="1:6" ht="15.75" customHeight="1">
      <c r="A19" s="36" t="s">
        <v>29</v>
      </c>
      <c r="B19" s="37"/>
      <c r="C19" s="37"/>
      <c r="D19" s="37"/>
      <c r="E19" s="37"/>
      <c r="F19" s="37"/>
    </row>
    <row r="20" spans="1:5" ht="16.5" customHeight="1" thickBot="1">
      <c r="A20" s="13"/>
      <c r="B20" s="27"/>
      <c r="C20" s="14"/>
      <c r="D20" s="14"/>
      <c r="E20" s="15"/>
    </row>
    <row r="21" spans="1:6" ht="25.5" thickBot="1">
      <c r="A21" s="162" t="s">
        <v>108</v>
      </c>
      <c r="B21" s="163"/>
      <c r="C21" s="4" t="s">
        <v>0</v>
      </c>
      <c r="D21" s="4" t="s">
        <v>1</v>
      </c>
      <c r="E21" s="5" t="s">
        <v>2</v>
      </c>
      <c r="F21" s="6" t="s">
        <v>3</v>
      </c>
    </row>
    <row r="22" spans="1:6" ht="15.75">
      <c r="A22" s="19">
        <v>1</v>
      </c>
      <c r="B22" s="20" t="s">
        <v>12</v>
      </c>
      <c r="C22" s="7" t="s">
        <v>4</v>
      </c>
      <c r="D22" s="7">
        <f>Chaba2015a16!D29</f>
        <v>2259.5</v>
      </c>
      <c r="E22" s="7">
        <v>196</v>
      </c>
      <c r="F22" s="8">
        <f aca="true" t="shared" si="1" ref="F22:F28">D22*E22</f>
        <v>442862</v>
      </c>
    </row>
    <row r="23" spans="1:6" ht="15.75">
      <c r="A23" s="21">
        <v>2</v>
      </c>
      <c r="B23" s="22" t="s">
        <v>14</v>
      </c>
      <c r="C23" s="9" t="s">
        <v>6</v>
      </c>
      <c r="D23" s="9">
        <f>Chaba2015a16!D55</f>
        <v>8</v>
      </c>
      <c r="E23" s="9">
        <v>15000</v>
      </c>
      <c r="F23" s="10">
        <f t="shared" si="1"/>
        <v>120000</v>
      </c>
    </row>
    <row r="24" spans="1:6" ht="15.75">
      <c r="A24" s="21">
        <v>3</v>
      </c>
      <c r="B24" s="22" t="s">
        <v>7</v>
      </c>
      <c r="C24" s="23" t="s">
        <v>6</v>
      </c>
      <c r="D24" s="23">
        <f>Chaba2015a16!D51</f>
        <v>36</v>
      </c>
      <c r="E24" s="23">
        <v>950</v>
      </c>
      <c r="F24" s="24">
        <f t="shared" si="1"/>
        <v>34200</v>
      </c>
    </row>
    <row r="25" spans="1:6" ht="15.75">
      <c r="A25" s="21">
        <v>4</v>
      </c>
      <c r="B25" s="22" t="s">
        <v>19</v>
      </c>
      <c r="C25" s="23" t="s">
        <v>6</v>
      </c>
      <c r="D25" s="23">
        <f>Chaba2015a16!D57</f>
        <v>12</v>
      </c>
      <c r="E25" s="23">
        <v>2600</v>
      </c>
      <c r="F25" s="24">
        <f t="shared" si="1"/>
        <v>31200</v>
      </c>
    </row>
    <row r="26" spans="1:6" ht="15.75">
      <c r="A26" s="21">
        <v>6</v>
      </c>
      <c r="B26" s="22" t="s">
        <v>21</v>
      </c>
      <c r="C26" s="9" t="s">
        <v>6</v>
      </c>
      <c r="D26" s="9">
        <v>2</v>
      </c>
      <c r="E26" s="9">
        <v>17400</v>
      </c>
      <c r="F26" s="10">
        <f t="shared" si="1"/>
        <v>34800</v>
      </c>
    </row>
    <row r="27" spans="1:6" ht="15.75">
      <c r="A27" s="21">
        <v>7</v>
      </c>
      <c r="B27" s="22" t="s">
        <v>8</v>
      </c>
      <c r="C27" s="9" t="s">
        <v>9</v>
      </c>
      <c r="D27" s="9">
        <v>800</v>
      </c>
      <c r="E27" s="9">
        <v>11</v>
      </c>
      <c r="F27" s="10">
        <f t="shared" si="1"/>
        <v>8800</v>
      </c>
    </row>
    <row r="28" spans="1:6" ht="16.5" thickBot="1">
      <c r="A28" s="25">
        <v>8</v>
      </c>
      <c r="B28" s="11" t="s">
        <v>16</v>
      </c>
      <c r="C28" s="11" t="s">
        <v>10</v>
      </c>
      <c r="D28" s="11">
        <v>2</v>
      </c>
      <c r="E28" s="26">
        <v>22800</v>
      </c>
      <c r="F28" s="12">
        <f t="shared" si="1"/>
        <v>45600</v>
      </c>
    </row>
    <row r="29" spans="1:6" ht="16.5" thickBot="1">
      <c r="A29" s="13"/>
      <c r="B29" s="27"/>
      <c r="C29" s="14"/>
      <c r="D29" s="14"/>
      <c r="E29" s="15" t="s">
        <v>11</v>
      </c>
      <c r="F29" s="16">
        <f>SUM(F22:F28)</f>
        <v>717462</v>
      </c>
    </row>
    <row r="30" ht="13.5" thickBot="1"/>
    <row r="31" spans="1:6" ht="25.5" thickBot="1">
      <c r="A31" s="170" t="s">
        <v>105</v>
      </c>
      <c r="B31" s="171"/>
      <c r="C31" s="39" t="s">
        <v>0</v>
      </c>
      <c r="D31" s="39" t="s">
        <v>1</v>
      </c>
      <c r="E31" s="40" t="s">
        <v>2</v>
      </c>
      <c r="F31" s="41" t="s">
        <v>3</v>
      </c>
    </row>
    <row r="32" spans="1:6" ht="16.5" thickBot="1">
      <c r="A32" s="30">
        <v>1</v>
      </c>
      <c r="B32" s="31" t="s">
        <v>109</v>
      </c>
      <c r="C32" s="32" t="s">
        <v>22</v>
      </c>
      <c r="D32" s="32">
        <v>1</v>
      </c>
      <c r="E32" s="42">
        <v>45000</v>
      </c>
      <c r="F32" s="12">
        <f>D32*E32</f>
        <v>45000</v>
      </c>
    </row>
    <row r="33" spans="1:6" ht="16.5" thickBot="1">
      <c r="A33" s="13"/>
      <c r="B33" s="14"/>
      <c r="C33" s="14"/>
      <c r="D33" s="14"/>
      <c r="E33" s="15" t="s">
        <v>11</v>
      </c>
      <c r="F33" s="16">
        <f>SUM(F32:F32)</f>
        <v>45000</v>
      </c>
    </row>
    <row r="34" ht="13.5" thickBot="1"/>
    <row r="35" spans="1:6" ht="16.5" thickBot="1">
      <c r="A35" s="160" t="s">
        <v>106</v>
      </c>
      <c r="B35" s="161"/>
      <c r="C35" s="43"/>
      <c r="D35" s="44"/>
      <c r="E35" s="45"/>
      <c r="F35" s="46">
        <f>F13+F17+F29+F33</f>
        <v>1812728</v>
      </c>
    </row>
    <row r="37" spans="1:5" s="47" customFormat="1" ht="20.25" hidden="1">
      <c r="A37" s="47" t="s">
        <v>23</v>
      </c>
      <c r="E37" s="48"/>
    </row>
    <row r="38" ht="15" hidden="1"/>
    <row r="39" spans="1:6" ht="25.5" hidden="1" thickBot="1">
      <c r="A39" s="162" t="s">
        <v>24</v>
      </c>
      <c r="B39" s="163"/>
      <c r="C39" s="4" t="s">
        <v>0</v>
      </c>
      <c r="D39" s="4" t="s">
        <v>1</v>
      </c>
      <c r="E39" s="5" t="s">
        <v>2</v>
      </c>
      <c r="F39" s="6" t="s">
        <v>3</v>
      </c>
    </row>
    <row r="40" spans="1:6" ht="15.75" hidden="1">
      <c r="A40" s="19">
        <v>1</v>
      </c>
      <c r="B40" s="20" t="s">
        <v>12</v>
      </c>
      <c r="C40" s="7" t="s">
        <v>4</v>
      </c>
      <c r="D40" s="7">
        <v>1440</v>
      </c>
      <c r="E40" s="7">
        <v>216</v>
      </c>
      <c r="F40" s="8">
        <f aca="true" t="shared" si="2" ref="F40:F47">D40*E40</f>
        <v>311040</v>
      </c>
    </row>
    <row r="41" spans="1:6" ht="15.75" hidden="1">
      <c r="A41" s="21">
        <v>2</v>
      </c>
      <c r="B41" s="22" t="s">
        <v>14</v>
      </c>
      <c r="C41" s="9" t="s">
        <v>6</v>
      </c>
      <c r="D41" s="9">
        <v>4</v>
      </c>
      <c r="E41" s="9">
        <v>15300</v>
      </c>
      <c r="F41" s="10">
        <f t="shared" si="2"/>
        <v>61200</v>
      </c>
    </row>
    <row r="42" spans="1:6" ht="15.75" hidden="1">
      <c r="A42" s="21">
        <v>3</v>
      </c>
      <c r="B42" s="22" t="s">
        <v>7</v>
      </c>
      <c r="C42" s="23" t="s">
        <v>6</v>
      </c>
      <c r="D42" s="23">
        <v>38</v>
      </c>
      <c r="E42" s="23">
        <v>990</v>
      </c>
      <c r="F42" s="24">
        <f t="shared" si="2"/>
        <v>37620</v>
      </c>
    </row>
    <row r="43" spans="1:6" ht="15.75" hidden="1">
      <c r="A43" s="21">
        <v>4</v>
      </c>
      <c r="B43" s="22" t="s">
        <v>19</v>
      </c>
      <c r="C43" s="23" t="s">
        <v>6</v>
      </c>
      <c r="D43" s="23">
        <v>12</v>
      </c>
      <c r="E43" s="23">
        <v>2750</v>
      </c>
      <c r="F43" s="24">
        <f t="shared" si="2"/>
        <v>33000</v>
      </c>
    </row>
    <row r="44" spans="1:6" ht="15.75" hidden="1">
      <c r="A44" s="21">
        <v>5</v>
      </c>
      <c r="B44" s="22" t="s">
        <v>20</v>
      </c>
      <c r="C44" s="23" t="s">
        <v>6</v>
      </c>
      <c r="D44" s="23">
        <v>0</v>
      </c>
      <c r="E44" s="23">
        <v>440</v>
      </c>
      <c r="F44" s="24">
        <f t="shared" si="2"/>
        <v>0</v>
      </c>
    </row>
    <row r="45" spans="1:6" ht="15.75" hidden="1">
      <c r="A45" s="21">
        <v>6</v>
      </c>
      <c r="B45" s="22" t="s">
        <v>25</v>
      </c>
      <c r="C45" s="9" t="s">
        <v>6</v>
      </c>
      <c r="D45" s="9">
        <v>2</v>
      </c>
      <c r="E45" s="9">
        <v>6160</v>
      </c>
      <c r="F45" s="10">
        <f t="shared" si="2"/>
        <v>12320</v>
      </c>
    </row>
    <row r="46" spans="1:6" ht="15.75" hidden="1">
      <c r="A46" s="21">
        <v>7</v>
      </c>
      <c r="B46" s="22" t="s">
        <v>8</v>
      </c>
      <c r="C46" s="9" t="s">
        <v>9</v>
      </c>
      <c r="D46" s="9">
        <v>1080</v>
      </c>
      <c r="E46" s="9">
        <v>11.5</v>
      </c>
      <c r="F46" s="10">
        <f t="shared" si="2"/>
        <v>12420</v>
      </c>
    </row>
    <row r="47" spans="1:6" ht="16.5" hidden="1" thickBot="1">
      <c r="A47" s="25">
        <v>8</v>
      </c>
      <c r="B47" s="11" t="s">
        <v>16</v>
      </c>
      <c r="C47" s="11" t="s">
        <v>10</v>
      </c>
      <c r="D47" s="11">
        <v>1</v>
      </c>
      <c r="E47" s="26">
        <v>24000</v>
      </c>
      <c r="F47" s="12">
        <f t="shared" si="2"/>
        <v>24000</v>
      </c>
    </row>
    <row r="48" spans="1:6" ht="16.5" hidden="1" thickBot="1">
      <c r="A48" s="13"/>
      <c r="B48" s="27"/>
      <c r="C48" s="14"/>
      <c r="D48" s="14"/>
      <c r="E48" s="15" t="s">
        <v>11</v>
      </c>
      <c r="F48" s="16">
        <f>SUM(F40:F47)</f>
        <v>491600</v>
      </c>
    </row>
    <row r="49" ht="15" hidden="1"/>
    <row r="50" spans="1:6" ht="25.5" hidden="1" thickBot="1">
      <c r="A50" s="162" t="s">
        <v>26</v>
      </c>
      <c r="B50" s="163"/>
      <c r="C50" s="4" t="s">
        <v>0</v>
      </c>
      <c r="D50" s="4" t="s">
        <v>1</v>
      </c>
      <c r="E50" s="5" t="s">
        <v>2</v>
      </c>
      <c r="F50" s="6" t="s">
        <v>3</v>
      </c>
    </row>
    <row r="51" spans="1:6" ht="15.75" hidden="1">
      <c r="A51" s="19">
        <v>1</v>
      </c>
      <c r="B51" s="20" t="s">
        <v>12</v>
      </c>
      <c r="C51" s="7" t="s">
        <v>4</v>
      </c>
      <c r="D51" s="7">
        <v>1099</v>
      </c>
      <c r="E51" s="7">
        <v>216</v>
      </c>
      <c r="F51" s="8">
        <f aca="true" t="shared" si="3" ref="F51:F58">D51*E51</f>
        <v>237384</v>
      </c>
    </row>
    <row r="52" spans="1:6" ht="15.75" hidden="1">
      <c r="A52" s="21">
        <v>2</v>
      </c>
      <c r="B52" s="22" t="s">
        <v>14</v>
      </c>
      <c r="C52" s="9" t="s">
        <v>6</v>
      </c>
      <c r="D52" s="9">
        <v>4</v>
      </c>
      <c r="E52" s="9">
        <v>15300</v>
      </c>
      <c r="F52" s="10">
        <f t="shared" si="3"/>
        <v>61200</v>
      </c>
    </row>
    <row r="53" spans="1:6" ht="15.75" hidden="1">
      <c r="A53" s="21">
        <v>3</v>
      </c>
      <c r="B53" s="22" t="s">
        <v>7</v>
      </c>
      <c r="C53" s="23" t="s">
        <v>6</v>
      </c>
      <c r="D53" s="23">
        <v>38</v>
      </c>
      <c r="E53" s="23">
        <v>990</v>
      </c>
      <c r="F53" s="24">
        <f t="shared" si="3"/>
        <v>37620</v>
      </c>
    </row>
    <row r="54" spans="1:6" ht="15.75" hidden="1">
      <c r="A54" s="21">
        <v>4</v>
      </c>
      <c r="B54" s="22" t="s">
        <v>19</v>
      </c>
      <c r="C54" s="23" t="s">
        <v>6</v>
      </c>
      <c r="D54" s="23">
        <v>12</v>
      </c>
      <c r="E54" s="23">
        <v>2750</v>
      </c>
      <c r="F54" s="24">
        <f t="shared" si="3"/>
        <v>33000</v>
      </c>
    </row>
    <row r="55" spans="1:6" ht="15.75" hidden="1">
      <c r="A55" s="21">
        <v>5</v>
      </c>
      <c r="B55" s="22" t="s">
        <v>20</v>
      </c>
      <c r="C55" s="23" t="s">
        <v>6</v>
      </c>
      <c r="D55" s="23">
        <v>0</v>
      </c>
      <c r="E55" s="23">
        <v>440</v>
      </c>
      <c r="F55" s="24">
        <f t="shared" si="3"/>
        <v>0</v>
      </c>
    </row>
    <row r="56" spans="1:6" ht="15.75" hidden="1">
      <c r="A56" s="21">
        <v>6</v>
      </c>
      <c r="B56" s="22" t="s">
        <v>27</v>
      </c>
      <c r="C56" s="9" t="s">
        <v>6</v>
      </c>
      <c r="D56" s="9">
        <v>2</v>
      </c>
      <c r="E56" s="9">
        <v>6160</v>
      </c>
      <c r="F56" s="10">
        <f t="shared" si="3"/>
        <v>12320</v>
      </c>
    </row>
    <row r="57" spans="1:6" ht="15.75" hidden="1">
      <c r="A57" s="21">
        <v>7</v>
      </c>
      <c r="B57" s="22" t="s">
        <v>8</v>
      </c>
      <c r="C57" s="9" t="s">
        <v>9</v>
      </c>
      <c r="D57" s="9">
        <v>1080</v>
      </c>
      <c r="E57" s="9">
        <v>11.5</v>
      </c>
      <c r="F57" s="10">
        <f t="shared" si="3"/>
        <v>12420</v>
      </c>
    </row>
    <row r="58" spans="1:6" ht="16.5" hidden="1" thickBot="1">
      <c r="A58" s="25">
        <v>8</v>
      </c>
      <c r="B58" s="11" t="s">
        <v>16</v>
      </c>
      <c r="C58" s="11" t="s">
        <v>10</v>
      </c>
      <c r="D58" s="11">
        <v>1</v>
      </c>
      <c r="E58" s="26">
        <v>24000</v>
      </c>
      <c r="F58" s="12">
        <f t="shared" si="3"/>
        <v>24000</v>
      </c>
    </row>
    <row r="59" spans="1:6" ht="16.5" hidden="1" thickBot="1">
      <c r="A59" s="13"/>
      <c r="B59" s="27"/>
      <c r="C59" s="14"/>
      <c r="D59" s="14"/>
      <c r="E59" s="15" t="s">
        <v>11</v>
      </c>
      <c r="F59" s="16">
        <f>SUM(F51:F58)</f>
        <v>417944</v>
      </c>
    </row>
  </sheetData>
  <mergeCells count="8">
    <mergeCell ref="A35:B35"/>
    <mergeCell ref="A39:B39"/>
    <mergeCell ref="A50:B50"/>
    <mergeCell ref="D1:F2"/>
    <mergeCell ref="A21:B21"/>
    <mergeCell ref="A31:B31"/>
    <mergeCell ref="A4:B4"/>
    <mergeCell ref="A15:B1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>
      <selection activeCell="F31" sqref="F3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110</v>
      </c>
    </row>
    <row r="4" ht="15">
      <c r="A4" t="s">
        <v>112</v>
      </c>
    </row>
    <row r="5" ht="15">
      <c r="A5" t="s">
        <v>111</v>
      </c>
    </row>
    <row r="6" ht="15">
      <c r="A6" t="s">
        <v>113</v>
      </c>
    </row>
    <row r="7" ht="15">
      <c r="A7" t="s">
        <v>114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 topLeftCell="A28">
      <selection activeCell="G40" sqref="G40"/>
    </sheetView>
  </sheetViews>
  <sheetFormatPr defaultColWidth="9.140625" defaultRowHeight="15"/>
  <cols>
    <col min="1" max="1" width="18.421875" style="0" customWidth="1"/>
    <col min="2" max="2" width="12.8515625" style="0" customWidth="1"/>
    <col min="3" max="3" width="12.7109375" style="0" customWidth="1"/>
    <col min="4" max="4" width="12.421875" style="0" customWidth="1"/>
    <col min="5" max="5" width="12.8515625" style="0" customWidth="1"/>
    <col min="6" max="6" width="12.421875" style="0" customWidth="1"/>
    <col min="7" max="7" width="13.00390625" style="0" customWidth="1"/>
    <col min="8" max="8" width="2.7109375" style="0" customWidth="1"/>
    <col min="9" max="9" width="11.7109375" style="0" customWidth="1"/>
  </cols>
  <sheetData>
    <row r="1" spans="1:7" ht="28.5">
      <c r="A1" s="86" t="s">
        <v>57</v>
      </c>
      <c r="B1" s="86"/>
      <c r="C1" s="86"/>
      <c r="D1" s="86"/>
      <c r="E1" s="124" t="s">
        <v>121</v>
      </c>
      <c r="G1" t="s">
        <v>155</v>
      </c>
    </row>
    <row r="2" ht="15.75" thickBot="1"/>
    <row r="3" spans="1:4" ht="15">
      <c r="A3" s="49"/>
      <c r="B3" s="50"/>
      <c r="C3" s="51">
        <v>2015</v>
      </c>
      <c r="D3" s="77"/>
    </row>
    <row r="4" spans="1:4" ht="15.75" thickBot="1">
      <c r="A4" s="53" t="s">
        <v>101</v>
      </c>
      <c r="B4" s="54" t="s">
        <v>100</v>
      </c>
      <c r="C4" s="54" t="s">
        <v>32</v>
      </c>
      <c r="D4" s="55" t="s">
        <v>97</v>
      </c>
    </row>
    <row r="5" spans="1:4" ht="15">
      <c r="A5" s="56" t="s">
        <v>58</v>
      </c>
      <c r="B5" s="103">
        <v>57</v>
      </c>
      <c r="C5" s="104">
        <v>3</v>
      </c>
      <c r="D5" s="105">
        <f>B5*C5</f>
        <v>171</v>
      </c>
    </row>
    <row r="6" spans="1:4" ht="15">
      <c r="A6" s="59" t="s">
        <v>59</v>
      </c>
      <c r="B6" s="69">
        <v>72</v>
      </c>
      <c r="C6" s="74">
        <v>3</v>
      </c>
      <c r="D6" s="71">
        <f aca="true" t="shared" si="0" ref="D6:D34">B6*C6</f>
        <v>216</v>
      </c>
    </row>
    <row r="7" spans="1:4" ht="15">
      <c r="A7" s="59" t="s">
        <v>60</v>
      </c>
      <c r="B7" s="69">
        <v>71.5</v>
      </c>
      <c r="C7" s="74">
        <v>2</v>
      </c>
      <c r="D7" s="71">
        <f t="shared" si="0"/>
        <v>143</v>
      </c>
    </row>
    <row r="8" spans="1:4" ht="15">
      <c r="A8" s="59" t="s">
        <v>61</v>
      </c>
      <c r="B8" s="69">
        <v>56</v>
      </c>
      <c r="C8" s="74">
        <v>2</v>
      </c>
      <c r="D8" s="71">
        <f t="shared" si="0"/>
        <v>112</v>
      </c>
    </row>
    <row r="9" spans="1:4" ht="15">
      <c r="A9" s="59" t="s">
        <v>62</v>
      </c>
      <c r="B9" s="69">
        <v>80.5</v>
      </c>
      <c r="C9" s="74">
        <v>1</v>
      </c>
      <c r="D9" s="71">
        <f t="shared" si="0"/>
        <v>80.5</v>
      </c>
    </row>
    <row r="10" spans="1:4" ht="15">
      <c r="A10" s="59" t="s">
        <v>63</v>
      </c>
      <c r="B10" s="69">
        <v>86</v>
      </c>
      <c r="C10" s="74">
        <v>1</v>
      </c>
      <c r="D10" s="71">
        <f t="shared" si="0"/>
        <v>86</v>
      </c>
    </row>
    <row r="11" spans="1:4" ht="15">
      <c r="A11" s="59" t="s">
        <v>64</v>
      </c>
      <c r="B11" s="69">
        <v>65</v>
      </c>
      <c r="C11" s="74">
        <v>1</v>
      </c>
      <c r="D11" s="71">
        <f t="shared" si="0"/>
        <v>65</v>
      </c>
    </row>
    <row r="12" spans="1:4" ht="15">
      <c r="A12" s="59" t="s">
        <v>65</v>
      </c>
      <c r="B12" s="69">
        <v>40.5</v>
      </c>
      <c r="C12" s="74">
        <v>2</v>
      </c>
      <c r="D12" s="71">
        <f t="shared" si="0"/>
        <v>81</v>
      </c>
    </row>
    <row r="13" spans="1:4" ht="15">
      <c r="A13" s="59" t="s">
        <v>66</v>
      </c>
      <c r="B13" s="69">
        <v>68</v>
      </c>
      <c r="C13" s="74">
        <v>2</v>
      </c>
      <c r="D13" s="71">
        <f t="shared" si="0"/>
        <v>136</v>
      </c>
    </row>
    <row r="14" spans="1:4" ht="15">
      <c r="A14" s="59" t="s">
        <v>67</v>
      </c>
      <c r="B14" s="69">
        <v>12.5</v>
      </c>
      <c r="C14" s="74">
        <v>2</v>
      </c>
      <c r="D14" s="71">
        <f t="shared" si="0"/>
        <v>25</v>
      </c>
    </row>
    <row r="15" spans="1:4" ht="15">
      <c r="A15" s="59" t="s">
        <v>68</v>
      </c>
      <c r="B15" s="69">
        <v>42</v>
      </c>
      <c r="C15" s="74">
        <v>2</v>
      </c>
      <c r="D15" s="71">
        <f t="shared" si="0"/>
        <v>84</v>
      </c>
    </row>
    <row r="16" spans="1:4" ht="15">
      <c r="A16" s="59" t="s">
        <v>69</v>
      </c>
      <c r="B16" s="69">
        <v>53.5</v>
      </c>
      <c r="C16" s="74">
        <v>2</v>
      </c>
      <c r="D16" s="71">
        <f t="shared" si="0"/>
        <v>107</v>
      </c>
    </row>
    <row r="17" spans="1:4" ht="15">
      <c r="A17" s="59" t="s">
        <v>70</v>
      </c>
      <c r="B17" s="69">
        <v>46.5</v>
      </c>
      <c r="C17" s="74">
        <v>2</v>
      </c>
      <c r="D17" s="71">
        <f t="shared" si="0"/>
        <v>93</v>
      </c>
    </row>
    <row r="18" spans="1:4" ht="15">
      <c r="A18" s="59" t="s">
        <v>71</v>
      </c>
      <c r="B18" s="69">
        <v>48</v>
      </c>
      <c r="C18" s="74">
        <v>2</v>
      </c>
      <c r="D18" s="71">
        <f t="shared" si="0"/>
        <v>96</v>
      </c>
    </row>
    <row r="19" spans="1:4" ht="15">
      <c r="A19" s="59" t="s">
        <v>72</v>
      </c>
      <c r="B19" s="69">
        <v>32.5</v>
      </c>
      <c r="C19" s="74">
        <v>2</v>
      </c>
      <c r="D19" s="71">
        <f t="shared" si="0"/>
        <v>65</v>
      </c>
    </row>
    <row r="20" spans="1:4" ht="15">
      <c r="A20" s="59" t="s">
        <v>73</v>
      </c>
      <c r="B20" s="69">
        <v>60</v>
      </c>
      <c r="C20" s="74">
        <v>4</v>
      </c>
      <c r="D20" s="71">
        <f t="shared" si="0"/>
        <v>240</v>
      </c>
    </row>
    <row r="21" spans="1:4" ht="15">
      <c r="A21" s="59" t="s">
        <v>74</v>
      </c>
      <c r="B21" s="69">
        <v>38.5</v>
      </c>
      <c r="C21" s="74">
        <v>4</v>
      </c>
      <c r="D21" s="71">
        <f t="shared" si="0"/>
        <v>154</v>
      </c>
    </row>
    <row r="22" spans="1:4" ht="15">
      <c r="A22" s="59" t="s">
        <v>75</v>
      </c>
      <c r="B22" s="69">
        <v>30.5</v>
      </c>
      <c r="C22" s="74">
        <v>2</v>
      </c>
      <c r="D22" s="71">
        <f t="shared" si="0"/>
        <v>61</v>
      </c>
    </row>
    <row r="23" spans="1:4" ht="15">
      <c r="A23" s="59" t="s">
        <v>76</v>
      </c>
      <c r="B23" s="69">
        <v>16.5</v>
      </c>
      <c r="C23" s="74">
        <v>2</v>
      </c>
      <c r="D23" s="71">
        <f t="shared" si="0"/>
        <v>33</v>
      </c>
    </row>
    <row r="24" spans="1:4" ht="15">
      <c r="A24" s="59" t="s">
        <v>77</v>
      </c>
      <c r="B24" s="69">
        <v>20</v>
      </c>
      <c r="C24" s="74">
        <v>2</v>
      </c>
      <c r="D24" s="71">
        <f t="shared" si="0"/>
        <v>40</v>
      </c>
    </row>
    <row r="25" spans="1:4" ht="15">
      <c r="A25" s="59" t="s">
        <v>78</v>
      </c>
      <c r="B25" s="69">
        <v>20.5</v>
      </c>
      <c r="C25" s="74">
        <v>2</v>
      </c>
      <c r="D25" s="71">
        <f t="shared" si="0"/>
        <v>41</v>
      </c>
    </row>
    <row r="26" spans="1:4" ht="15">
      <c r="A26" s="59" t="s">
        <v>79</v>
      </c>
      <c r="B26" s="69">
        <v>20</v>
      </c>
      <c r="C26" s="74">
        <v>2</v>
      </c>
      <c r="D26" s="71">
        <f t="shared" si="0"/>
        <v>40</v>
      </c>
    </row>
    <row r="27" spans="1:4" ht="15">
      <c r="A27" s="59" t="s">
        <v>80</v>
      </c>
      <c r="B27" s="69">
        <v>54</v>
      </c>
      <c r="C27" s="74">
        <v>2</v>
      </c>
      <c r="D27" s="71">
        <f aca="true" t="shared" si="1" ref="D27:D33">B27*C27</f>
        <v>108</v>
      </c>
    </row>
    <row r="28" spans="1:4" ht="15">
      <c r="A28" s="59" t="s">
        <v>150</v>
      </c>
      <c r="B28" s="69">
        <v>56.5</v>
      </c>
      <c r="C28" s="74">
        <v>4</v>
      </c>
      <c r="D28" s="71">
        <f t="shared" si="1"/>
        <v>226</v>
      </c>
    </row>
    <row r="29" spans="1:4" ht="15">
      <c r="A29" s="59" t="s">
        <v>151</v>
      </c>
      <c r="B29" s="69">
        <v>57</v>
      </c>
      <c r="C29" s="74">
        <v>4</v>
      </c>
      <c r="D29" s="71">
        <f t="shared" si="1"/>
        <v>228</v>
      </c>
    </row>
    <row r="30" spans="1:4" ht="15">
      <c r="A30" s="59" t="s">
        <v>152</v>
      </c>
      <c r="B30" s="69">
        <v>30</v>
      </c>
      <c r="C30" s="74">
        <v>4</v>
      </c>
      <c r="D30" s="71">
        <f t="shared" si="1"/>
        <v>120</v>
      </c>
    </row>
    <row r="31" spans="1:4" ht="15">
      <c r="A31" s="59" t="s">
        <v>153</v>
      </c>
      <c r="B31" s="69">
        <v>33</v>
      </c>
      <c r="C31" s="74">
        <v>4</v>
      </c>
      <c r="D31" s="71">
        <f t="shared" si="1"/>
        <v>132</v>
      </c>
    </row>
    <row r="32" spans="1:4" ht="15">
      <c r="A32" s="59" t="s">
        <v>154</v>
      </c>
      <c r="B32" s="69">
        <v>20</v>
      </c>
      <c r="C32" s="74">
        <v>4</v>
      </c>
      <c r="D32" s="71">
        <f t="shared" si="1"/>
        <v>80</v>
      </c>
    </row>
    <row r="33" spans="1:4" ht="15">
      <c r="A33" s="59" t="s">
        <v>160</v>
      </c>
      <c r="B33" s="69">
        <v>25.5</v>
      </c>
      <c r="C33" s="74">
        <v>0</v>
      </c>
      <c r="D33" s="71">
        <f t="shared" si="1"/>
        <v>0</v>
      </c>
    </row>
    <row r="34" spans="1:4" ht="15.75" thickBot="1">
      <c r="A34" s="61" t="s">
        <v>161</v>
      </c>
      <c r="B34" s="54">
        <v>26</v>
      </c>
      <c r="C34" s="75">
        <v>0</v>
      </c>
      <c r="D34" s="73">
        <f t="shared" si="0"/>
        <v>0</v>
      </c>
    </row>
    <row r="35" spans="2:5" ht="15">
      <c r="B35" s="121">
        <f>SUM(B5:B34)</f>
        <v>1339.5</v>
      </c>
      <c r="C35" s="76"/>
      <c r="D35" s="84">
        <f>SUM(D5:D34)</f>
        <v>3063.5</v>
      </c>
      <c r="E35">
        <f>D35*196</f>
        <v>600446</v>
      </c>
    </row>
    <row r="36" spans="1:6" ht="16.5" thickBot="1">
      <c r="A36" s="85" t="s">
        <v>57</v>
      </c>
      <c r="B36" s="85"/>
      <c r="C36" s="85"/>
      <c r="D36" s="85"/>
      <c r="E36" s="85"/>
      <c r="F36" s="92"/>
    </row>
    <row r="37" spans="1:4" ht="15">
      <c r="A37" s="49"/>
      <c r="D37" s="52">
        <f>C3</f>
        <v>2015</v>
      </c>
    </row>
    <row r="38" spans="1:4" ht="15.75" thickBot="1">
      <c r="A38" s="53" t="s">
        <v>44</v>
      </c>
      <c r="D38" s="55" t="s">
        <v>32</v>
      </c>
    </row>
    <row r="39" spans="1:4" ht="15">
      <c r="A39" s="56" t="s">
        <v>81</v>
      </c>
      <c r="D39" s="58">
        <v>2</v>
      </c>
    </row>
    <row r="40" spans="1:4" ht="15">
      <c r="A40" s="59" t="s">
        <v>82</v>
      </c>
      <c r="D40" s="60">
        <v>2</v>
      </c>
    </row>
    <row r="41" spans="1:4" ht="15">
      <c r="A41" s="59" t="s">
        <v>83</v>
      </c>
      <c r="D41" s="60">
        <v>2</v>
      </c>
    </row>
    <row r="42" spans="1:4" ht="15">
      <c r="A42" s="59" t="s">
        <v>84</v>
      </c>
      <c r="D42" s="60">
        <v>2</v>
      </c>
    </row>
    <row r="43" spans="1:4" ht="15">
      <c r="A43" s="59" t="s">
        <v>85</v>
      </c>
      <c r="D43" s="60">
        <v>2</v>
      </c>
    </row>
    <row r="44" spans="1:4" ht="15">
      <c r="A44" s="59" t="s">
        <v>86</v>
      </c>
      <c r="D44" s="60">
        <v>2</v>
      </c>
    </row>
    <row r="45" spans="1:4" ht="15">
      <c r="A45" s="59" t="s">
        <v>87</v>
      </c>
      <c r="D45" s="60">
        <v>2</v>
      </c>
    </row>
    <row r="46" spans="1:4" ht="15">
      <c r="A46" s="59" t="s">
        <v>88</v>
      </c>
      <c r="D46" s="60">
        <v>2</v>
      </c>
    </row>
    <row r="47" spans="1:4" ht="15">
      <c r="A47" s="59" t="s">
        <v>89</v>
      </c>
      <c r="D47" s="60">
        <v>2</v>
      </c>
    </row>
    <row r="48" spans="1:4" ht="15">
      <c r="A48" s="59" t="s">
        <v>90</v>
      </c>
      <c r="D48" s="60">
        <v>2</v>
      </c>
    </row>
    <row r="49" spans="1:4" ht="15">
      <c r="A49" s="59" t="s">
        <v>98</v>
      </c>
      <c r="D49" s="60">
        <v>2</v>
      </c>
    </row>
    <row r="50" spans="1:4" ht="15">
      <c r="A50" s="59" t="s">
        <v>99</v>
      </c>
      <c r="D50" s="60">
        <v>2</v>
      </c>
    </row>
    <row r="51" spans="1:4" ht="15">
      <c r="A51" s="59" t="s">
        <v>91</v>
      </c>
      <c r="D51" s="60">
        <v>2</v>
      </c>
    </row>
    <row r="52" spans="1:4" ht="15">
      <c r="A52" s="59" t="s">
        <v>92</v>
      </c>
      <c r="D52" s="60">
        <v>2</v>
      </c>
    </row>
    <row r="53" spans="1:4" ht="15">
      <c r="A53" s="59" t="s">
        <v>93</v>
      </c>
      <c r="D53" s="60">
        <v>2</v>
      </c>
    </row>
    <row r="54" spans="1:4" ht="15">
      <c r="A54" s="59" t="s">
        <v>94</v>
      </c>
      <c r="D54" s="60">
        <v>2</v>
      </c>
    </row>
    <row r="55" spans="1:4" ht="15">
      <c r="A55" s="59" t="s">
        <v>95</v>
      </c>
      <c r="D55" s="60">
        <v>2</v>
      </c>
    </row>
    <row r="56" spans="1:4" ht="15.75" thickBot="1">
      <c r="A56" s="61" t="s">
        <v>96</v>
      </c>
      <c r="D56" s="63">
        <v>2</v>
      </c>
    </row>
    <row r="57" spans="4:5" ht="15">
      <c r="D57" s="84">
        <f>SUM(D39:D56)</f>
        <v>36</v>
      </c>
      <c r="E57">
        <f>D57*950</f>
        <v>34200</v>
      </c>
    </row>
    <row r="58" ht="15.75" thickBot="1"/>
    <row r="59" spans="1:4" ht="15">
      <c r="A59" s="49"/>
      <c r="B59" s="50"/>
      <c r="C59" s="51">
        <f>C3</f>
        <v>2015</v>
      </c>
      <c r="D59" s="77"/>
    </row>
    <row r="60" spans="1:4" ht="15.75" thickBot="1">
      <c r="A60" s="53" t="s">
        <v>55</v>
      </c>
      <c r="B60" s="54" t="s">
        <v>56</v>
      </c>
      <c r="C60" s="54" t="s">
        <v>32</v>
      </c>
      <c r="D60" s="55" t="s">
        <v>97</v>
      </c>
    </row>
    <row r="61" spans="1:5" ht="15">
      <c r="A61" s="100" t="s">
        <v>102</v>
      </c>
      <c r="B61" s="101">
        <v>6</v>
      </c>
      <c r="C61" s="101">
        <v>2</v>
      </c>
      <c r="D61" s="102">
        <f>B61*C61</f>
        <v>12</v>
      </c>
      <c r="E61">
        <f>D61*'2015 bez doplnění v roce 2014'!$E$23</f>
        <v>180000</v>
      </c>
    </row>
    <row r="62" spans="1:5" ht="15.75" thickBot="1">
      <c r="A62" s="94" t="s">
        <v>103</v>
      </c>
      <c r="B62" s="95">
        <v>6</v>
      </c>
      <c r="C62" s="95">
        <v>2</v>
      </c>
      <c r="D62" s="96">
        <f>B62*C62</f>
        <v>12</v>
      </c>
      <c r="E62">
        <f>D62*'2015 bez doplnění v roce 2014'!$E$25</f>
        <v>31200</v>
      </c>
    </row>
    <row r="63" spans="1:5" ht="15">
      <c r="A63" s="115" t="s">
        <v>133</v>
      </c>
      <c r="B63" s="120"/>
      <c r="C63" s="120"/>
      <c r="D63" s="116">
        <v>4</v>
      </c>
      <c r="E63">
        <f>D63*'2015 bez doplnění v roce 2014'!$E$26</f>
        <v>69600</v>
      </c>
    </row>
    <row r="64" spans="1:5" ht="15">
      <c r="A64" s="111" t="s">
        <v>134</v>
      </c>
      <c r="B64" s="101"/>
      <c r="C64" s="101"/>
      <c r="D64" s="117">
        <v>1600</v>
      </c>
      <c r="E64">
        <f>D64*'2015 bez doplnění v roce 2014'!$E$27</f>
        <v>17600</v>
      </c>
    </row>
    <row r="65" spans="1:5" ht="15.75" thickBot="1">
      <c r="A65" s="118" t="s">
        <v>10</v>
      </c>
      <c r="B65" s="95"/>
      <c r="C65" s="95"/>
      <c r="D65" s="119">
        <v>4</v>
      </c>
      <c r="E65">
        <f>D65*'2015 bez doplnění v roce 2014'!$E$28</f>
        <v>91200</v>
      </c>
    </row>
    <row r="66" ht="15">
      <c r="E66" s="84"/>
    </row>
    <row r="68" ht="15">
      <c r="E68" s="122">
        <f>SUM(E35:E65)</f>
        <v>1024246</v>
      </c>
    </row>
    <row r="72" ht="15">
      <c r="B72" t="s">
        <v>156</v>
      </c>
    </row>
    <row r="75" ht="15">
      <c r="B75" s="12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 topLeftCell="A1">
      <selection activeCell="N19" sqref="N19"/>
    </sheetView>
  </sheetViews>
  <sheetFormatPr defaultColWidth="9.140625" defaultRowHeight="15"/>
  <cols>
    <col min="1" max="1" width="13.421875" style="0" customWidth="1"/>
    <col min="2" max="3" width="14.421875" style="0" customWidth="1"/>
  </cols>
  <sheetData>
    <row r="1" ht="15">
      <c r="B1" t="s">
        <v>140</v>
      </c>
    </row>
    <row r="2" ht="15">
      <c r="B2" t="s">
        <v>141</v>
      </c>
    </row>
    <row r="3" ht="15">
      <c r="B3" t="s">
        <v>142</v>
      </c>
    </row>
    <row r="5" spans="1:20" ht="26.25">
      <c r="A5" s="112" t="s">
        <v>57</v>
      </c>
      <c r="Q5" t="s">
        <v>144</v>
      </c>
      <c r="R5" t="s">
        <v>145</v>
      </c>
      <c r="S5" t="s">
        <v>146</v>
      </c>
      <c r="T5" t="s">
        <v>147</v>
      </c>
    </row>
    <row r="6" spans="2:20" ht="15">
      <c r="B6" t="s">
        <v>139</v>
      </c>
      <c r="C6" t="s">
        <v>138</v>
      </c>
      <c r="P6">
        <v>2015</v>
      </c>
      <c r="Q6" s="114">
        <f>B7</f>
        <v>806662</v>
      </c>
      <c r="R6" s="114">
        <f>C7</f>
        <v>1083462</v>
      </c>
      <c r="S6" s="114">
        <f>B14</f>
        <v>1032016</v>
      </c>
      <c r="T6" s="114">
        <f>C14</f>
        <v>1321136</v>
      </c>
    </row>
    <row r="7" spans="1:20" ht="15">
      <c r="A7" s="113" t="s">
        <v>137</v>
      </c>
      <c r="B7" s="114">
        <f>Chaba2015a16!G61</f>
        <v>806662</v>
      </c>
      <c r="C7" s="114">
        <f>Chaba2015a16!I61</f>
        <v>1083462</v>
      </c>
      <c r="P7">
        <v>2016</v>
      </c>
      <c r="Q7" s="114">
        <f>B7</f>
        <v>806662</v>
      </c>
      <c r="R7" s="114">
        <f>C7</f>
        <v>1083462</v>
      </c>
      <c r="S7" s="114">
        <f>B14</f>
        <v>1032016</v>
      </c>
      <c r="T7" s="114">
        <f>C14</f>
        <v>1321136</v>
      </c>
    </row>
    <row r="8" spans="1:20" ht="15">
      <c r="A8" s="113" t="s">
        <v>143</v>
      </c>
      <c r="B8" s="114">
        <f>Chaba2017a18!G61</f>
        <v>688928</v>
      </c>
      <c r="C8" s="114">
        <f>Chaba2017a18!I61</f>
        <v>965728</v>
      </c>
      <c r="P8">
        <v>2017</v>
      </c>
      <c r="Q8" s="114">
        <f>B8</f>
        <v>688928</v>
      </c>
      <c r="R8" s="114">
        <f>C8</f>
        <v>965728</v>
      </c>
      <c r="S8" s="114">
        <f>B15</f>
        <v>833636</v>
      </c>
      <c r="T8" s="114">
        <f>C15</f>
        <v>1122756</v>
      </c>
    </row>
    <row r="9" spans="1:20" ht="15">
      <c r="A9" s="113">
        <v>2019</v>
      </c>
      <c r="B9" s="114">
        <f>Chaba2019!G61</f>
        <v>522808</v>
      </c>
      <c r="C9" s="114">
        <f>Chaba2019!I61</f>
        <v>799608</v>
      </c>
      <c r="P9">
        <v>2018</v>
      </c>
      <c r="Q9" s="114">
        <f>B8</f>
        <v>688928</v>
      </c>
      <c r="R9" s="114">
        <f>C8</f>
        <v>965728</v>
      </c>
      <c r="S9" s="114">
        <f>B15</f>
        <v>833636</v>
      </c>
      <c r="T9" s="114">
        <f>C15</f>
        <v>1122756</v>
      </c>
    </row>
    <row r="10" spans="16:20" ht="15">
      <c r="P10">
        <v>2019</v>
      </c>
      <c r="Q10" s="114">
        <f>B9</f>
        <v>522808</v>
      </c>
      <c r="R10" s="114">
        <f>C9</f>
        <v>799608</v>
      </c>
      <c r="S10" s="114">
        <f>B16</f>
        <v>618008</v>
      </c>
      <c r="T10" s="114">
        <f>C16</f>
        <v>907128</v>
      </c>
    </row>
    <row r="12" ht="26.25">
      <c r="A12" s="112" t="s">
        <v>30</v>
      </c>
    </row>
    <row r="13" spans="2:3" ht="15">
      <c r="B13" t="s">
        <v>139</v>
      </c>
      <c r="C13" t="s">
        <v>138</v>
      </c>
    </row>
    <row r="14" spans="1:3" ht="15">
      <c r="A14" s="113" t="s">
        <v>137</v>
      </c>
      <c r="B14" s="114">
        <f>Ležáky2015a16!G44</f>
        <v>1032016</v>
      </c>
      <c r="C14" s="114">
        <f>Ležáky2015a16!I44</f>
        <v>1321136</v>
      </c>
    </row>
    <row r="15" spans="1:3" ht="15">
      <c r="A15" s="113" t="s">
        <v>143</v>
      </c>
      <c r="B15" s="114">
        <f>Ležáky2017a18!G44</f>
        <v>833636</v>
      </c>
      <c r="C15" s="114">
        <f>Ležáky2017a18!I44</f>
        <v>1122756</v>
      </c>
    </row>
    <row r="16" spans="1:3" ht="15">
      <c r="A16" s="113">
        <v>2019</v>
      </c>
      <c r="B16" s="114">
        <f>Ležáky2019!G44</f>
        <v>618008</v>
      </c>
      <c r="C16" s="114">
        <f>Ležáky2019!I44</f>
        <v>907128</v>
      </c>
    </row>
    <row r="23" spans="1:2" ht="15">
      <c r="A23" t="s">
        <v>148</v>
      </c>
      <c r="B23" t="s">
        <v>149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view="pageBreakPreview" zoomScale="60" workbookViewId="0" topLeftCell="A1">
      <selection activeCell="E5" sqref="E5:E27"/>
    </sheetView>
  </sheetViews>
  <sheetFormatPr defaultColWidth="9.140625" defaultRowHeight="15"/>
  <cols>
    <col min="1" max="1" width="18.421875" style="0" customWidth="1"/>
    <col min="2" max="2" width="12.8515625" style="0" customWidth="1"/>
    <col min="3" max="3" width="12.7109375" style="0" customWidth="1"/>
    <col min="4" max="4" width="12.421875" style="0" customWidth="1"/>
    <col min="5" max="5" width="12.8515625" style="0" customWidth="1"/>
    <col min="6" max="6" width="12.421875" style="0" customWidth="1"/>
    <col min="7" max="7" width="13.00390625" style="0" customWidth="1"/>
    <col min="8" max="8" width="2.7109375" style="0" customWidth="1"/>
    <col min="9" max="9" width="11.7109375" style="0" customWidth="1"/>
  </cols>
  <sheetData>
    <row r="1" spans="1:7" ht="28.5">
      <c r="A1" s="86" t="s">
        <v>57</v>
      </c>
      <c r="B1" s="86"/>
      <c r="C1" s="86"/>
      <c r="D1" s="86"/>
      <c r="E1" s="86" t="s">
        <v>121</v>
      </c>
      <c r="G1" t="s">
        <v>135</v>
      </c>
    </row>
    <row r="2" ht="15.75" thickBot="1"/>
    <row r="3" spans="1:6" ht="15">
      <c r="A3" s="49"/>
      <c r="B3" s="50"/>
      <c r="C3" s="51" t="s">
        <v>131</v>
      </c>
      <c r="D3" s="77" t="s">
        <v>117</v>
      </c>
      <c r="E3" s="82" t="str">
        <f>C3</f>
        <v>2015a16</v>
      </c>
      <c r="F3" s="83" t="s">
        <v>118</v>
      </c>
    </row>
    <row r="4" spans="1:6" ht="15.75" thickBot="1">
      <c r="A4" s="53" t="s">
        <v>101</v>
      </c>
      <c r="B4" s="54" t="s">
        <v>100</v>
      </c>
      <c r="C4" s="54" t="s">
        <v>32</v>
      </c>
      <c r="D4" s="55" t="s">
        <v>97</v>
      </c>
      <c r="E4" s="54" t="s">
        <v>32</v>
      </c>
      <c r="F4" s="55" t="s">
        <v>97</v>
      </c>
    </row>
    <row r="5" spans="1:6" ht="15">
      <c r="A5" s="56" t="s">
        <v>58</v>
      </c>
      <c r="B5" s="103">
        <v>57</v>
      </c>
      <c r="C5" s="104">
        <v>3</v>
      </c>
      <c r="D5" s="105">
        <f>B5*C5</f>
        <v>171</v>
      </c>
      <c r="E5" s="104">
        <v>3</v>
      </c>
      <c r="F5" s="105">
        <f>B5*E5</f>
        <v>171</v>
      </c>
    </row>
    <row r="6" spans="1:6" ht="15">
      <c r="A6" s="59" t="s">
        <v>59</v>
      </c>
      <c r="B6" s="69">
        <v>72</v>
      </c>
      <c r="C6" s="74">
        <v>3</v>
      </c>
      <c r="D6" s="71">
        <f aca="true" t="shared" si="0" ref="D6:D28">B6*C6</f>
        <v>216</v>
      </c>
      <c r="E6" s="74">
        <v>3</v>
      </c>
      <c r="F6" s="71">
        <f aca="true" t="shared" si="1" ref="F6:F28">B6*E6</f>
        <v>216</v>
      </c>
    </row>
    <row r="7" spans="1:6" ht="15">
      <c r="A7" s="59" t="s">
        <v>60</v>
      </c>
      <c r="B7" s="69">
        <v>71.5</v>
      </c>
      <c r="C7" s="74">
        <v>2</v>
      </c>
      <c r="D7" s="71">
        <f t="shared" si="0"/>
        <v>143</v>
      </c>
      <c r="E7" s="74">
        <v>2</v>
      </c>
      <c r="F7" s="71">
        <f t="shared" si="1"/>
        <v>143</v>
      </c>
    </row>
    <row r="8" spans="1:6" ht="15">
      <c r="A8" s="59" t="s">
        <v>61</v>
      </c>
      <c r="B8" s="69">
        <v>56</v>
      </c>
      <c r="C8" s="74">
        <v>2</v>
      </c>
      <c r="D8" s="71">
        <f t="shared" si="0"/>
        <v>112</v>
      </c>
      <c r="E8" s="74">
        <v>2</v>
      </c>
      <c r="F8" s="71">
        <f t="shared" si="1"/>
        <v>112</v>
      </c>
    </row>
    <row r="9" spans="1:6" ht="15">
      <c r="A9" s="59" t="s">
        <v>62</v>
      </c>
      <c r="B9" s="69">
        <v>80.5</v>
      </c>
      <c r="C9" s="74">
        <v>1</v>
      </c>
      <c r="D9" s="71">
        <f t="shared" si="0"/>
        <v>80.5</v>
      </c>
      <c r="E9" s="74">
        <v>1</v>
      </c>
      <c r="F9" s="71">
        <f t="shared" si="1"/>
        <v>80.5</v>
      </c>
    </row>
    <row r="10" spans="1:6" ht="15">
      <c r="A10" s="59" t="s">
        <v>63</v>
      </c>
      <c r="B10" s="69">
        <v>86</v>
      </c>
      <c r="C10" s="74">
        <v>1</v>
      </c>
      <c r="D10" s="71">
        <f t="shared" si="0"/>
        <v>86</v>
      </c>
      <c r="E10" s="74">
        <v>1</v>
      </c>
      <c r="F10" s="71">
        <f t="shared" si="1"/>
        <v>86</v>
      </c>
    </row>
    <row r="11" spans="1:6" ht="15">
      <c r="A11" s="59" t="s">
        <v>64</v>
      </c>
      <c r="B11" s="69">
        <v>65</v>
      </c>
      <c r="C11" s="74">
        <v>1</v>
      </c>
      <c r="D11" s="71">
        <f t="shared" si="0"/>
        <v>65</v>
      </c>
      <c r="E11" s="74">
        <v>1</v>
      </c>
      <c r="F11" s="71">
        <f t="shared" si="1"/>
        <v>65</v>
      </c>
    </row>
    <row r="12" spans="1:6" ht="15">
      <c r="A12" s="59" t="s">
        <v>65</v>
      </c>
      <c r="B12" s="69">
        <v>40.5</v>
      </c>
      <c r="C12" s="74">
        <v>2</v>
      </c>
      <c r="D12" s="71">
        <f t="shared" si="0"/>
        <v>81</v>
      </c>
      <c r="E12" s="74">
        <v>2</v>
      </c>
      <c r="F12" s="71">
        <f t="shared" si="1"/>
        <v>81</v>
      </c>
    </row>
    <row r="13" spans="1:6" ht="15">
      <c r="A13" s="59" t="s">
        <v>66</v>
      </c>
      <c r="B13" s="69">
        <v>68</v>
      </c>
      <c r="C13" s="74">
        <v>2</v>
      </c>
      <c r="D13" s="71">
        <f t="shared" si="0"/>
        <v>136</v>
      </c>
      <c r="E13" s="74">
        <v>2</v>
      </c>
      <c r="F13" s="71">
        <f t="shared" si="1"/>
        <v>136</v>
      </c>
    </row>
    <row r="14" spans="1:6" ht="15">
      <c r="A14" s="59" t="s">
        <v>67</v>
      </c>
      <c r="B14" s="69">
        <v>12.5</v>
      </c>
      <c r="C14" s="74">
        <v>2</v>
      </c>
      <c r="D14" s="71">
        <f t="shared" si="0"/>
        <v>25</v>
      </c>
      <c r="E14" s="74">
        <v>2</v>
      </c>
      <c r="F14" s="71">
        <f t="shared" si="1"/>
        <v>25</v>
      </c>
    </row>
    <row r="15" spans="1:6" ht="15">
      <c r="A15" s="59" t="s">
        <v>68</v>
      </c>
      <c r="B15" s="69">
        <v>42</v>
      </c>
      <c r="C15" s="74">
        <v>2</v>
      </c>
      <c r="D15" s="71">
        <f t="shared" si="0"/>
        <v>84</v>
      </c>
      <c r="E15" s="74">
        <v>2</v>
      </c>
      <c r="F15" s="71">
        <f t="shared" si="1"/>
        <v>84</v>
      </c>
    </row>
    <row r="16" spans="1:6" ht="15">
      <c r="A16" s="59" t="s">
        <v>69</v>
      </c>
      <c r="B16" s="69">
        <v>53.5</v>
      </c>
      <c r="C16" s="74">
        <v>2</v>
      </c>
      <c r="D16" s="71">
        <f t="shared" si="0"/>
        <v>107</v>
      </c>
      <c r="E16" s="74">
        <v>2</v>
      </c>
      <c r="F16" s="71">
        <f t="shared" si="1"/>
        <v>107</v>
      </c>
    </row>
    <row r="17" spans="1:6" ht="15">
      <c r="A17" s="59" t="s">
        <v>70</v>
      </c>
      <c r="B17" s="69">
        <v>46.5</v>
      </c>
      <c r="C17" s="74">
        <v>2</v>
      </c>
      <c r="D17" s="71">
        <f t="shared" si="0"/>
        <v>93</v>
      </c>
      <c r="E17" s="74">
        <v>2</v>
      </c>
      <c r="F17" s="71">
        <f t="shared" si="1"/>
        <v>93</v>
      </c>
    </row>
    <row r="18" spans="1:6" ht="15">
      <c r="A18" s="59" t="s">
        <v>71</v>
      </c>
      <c r="B18" s="69">
        <v>48</v>
      </c>
      <c r="C18" s="74">
        <v>2</v>
      </c>
      <c r="D18" s="71">
        <f t="shared" si="0"/>
        <v>96</v>
      </c>
      <c r="E18" s="74">
        <v>2</v>
      </c>
      <c r="F18" s="71">
        <f t="shared" si="1"/>
        <v>96</v>
      </c>
    </row>
    <row r="19" spans="1:6" ht="15">
      <c r="A19" s="59" t="s">
        <v>72</v>
      </c>
      <c r="B19" s="69">
        <v>32.5</v>
      </c>
      <c r="C19" s="74">
        <v>2</v>
      </c>
      <c r="D19" s="71">
        <f t="shared" si="0"/>
        <v>65</v>
      </c>
      <c r="E19" s="74">
        <v>2</v>
      </c>
      <c r="F19" s="71">
        <f t="shared" si="1"/>
        <v>65</v>
      </c>
    </row>
    <row r="20" spans="1:6" ht="15">
      <c r="A20" s="59" t="s">
        <v>73</v>
      </c>
      <c r="B20" s="69">
        <v>60</v>
      </c>
      <c r="C20" s="74">
        <v>4</v>
      </c>
      <c r="D20" s="71">
        <f t="shared" si="0"/>
        <v>240</v>
      </c>
      <c r="E20" s="74">
        <v>4</v>
      </c>
      <c r="F20" s="71">
        <f t="shared" si="1"/>
        <v>240</v>
      </c>
    </row>
    <row r="21" spans="1:6" ht="15">
      <c r="A21" s="59" t="s">
        <v>74</v>
      </c>
      <c r="B21" s="69">
        <v>34</v>
      </c>
      <c r="C21" s="74">
        <v>4</v>
      </c>
      <c r="D21" s="71">
        <f t="shared" si="0"/>
        <v>136</v>
      </c>
      <c r="E21" s="74">
        <v>4</v>
      </c>
      <c r="F21" s="71">
        <f t="shared" si="1"/>
        <v>136</v>
      </c>
    </row>
    <row r="22" spans="1:6" ht="15">
      <c r="A22" s="59" t="s">
        <v>75</v>
      </c>
      <c r="B22" s="69">
        <v>30.5</v>
      </c>
      <c r="C22" s="74">
        <v>2</v>
      </c>
      <c r="D22" s="71">
        <f t="shared" si="0"/>
        <v>61</v>
      </c>
      <c r="E22" s="74">
        <v>2</v>
      </c>
      <c r="F22" s="71">
        <f t="shared" si="1"/>
        <v>61</v>
      </c>
    </row>
    <row r="23" spans="1:6" ht="15">
      <c r="A23" s="59" t="s">
        <v>76</v>
      </c>
      <c r="B23" s="69">
        <v>16.5</v>
      </c>
      <c r="C23" s="74">
        <v>2</v>
      </c>
      <c r="D23" s="71">
        <f t="shared" si="0"/>
        <v>33</v>
      </c>
      <c r="E23" s="74">
        <v>2</v>
      </c>
      <c r="F23" s="71">
        <f t="shared" si="1"/>
        <v>33</v>
      </c>
    </row>
    <row r="24" spans="1:6" ht="15">
      <c r="A24" s="59" t="s">
        <v>77</v>
      </c>
      <c r="B24" s="69">
        <v>20</v>
      </c>
      <c r="C24" s="74">
        <v>2</v>
      </c>
      <c r="D24" s="71">
        <f t="shared" si="0"/>
        <v>40</v>
      </c>
      <c r="E24" s="74">
        <v>2</v>
      </c>
      <c r="F24" s="71">
        <f t="shared" si="1"/>
        <v>40</v>
      </c>
    </row>
    <row r="25" spans="1:6" ht="15">
      <c r="A25" s="59" t="s">
        <v>78</v>
      </c>
      <c r="B25" s="69">
        <v>20.5</v>
      </c>
      <c r="C25" s="74">
        <v>2</v>
      </c>
      <c r="D25" s="71">
        <f t="shared" si="0"/>
        <v>41</v>
      </c>
      <c r="E25" s="74">
        <v>2</v>
      </c>
      <c r="F25" s="71">
        <f t="shared" si="1"/>
        <v>41</v>
      </c>
    </row>
    <row r="26" spans="1:6" ht="15">
      <c r="A26" s="59" t="s">
        <v>79</v>
      </c>
      <c r="B26" s="69">
        <v>20</v>
      </c>
      <c r="C26" s="74">
        <v>2</v>
      </c>
      <c r="D26" s="71">
        <f t="shared" si="0"/>
        <v>40</v>
      </c>
      <c r="E26" s="74">
        <v>2</v>
      </c>
      <c r="F26" s="71">
        <f t="shared" si="1"/>
        <v>40</v>
      </c>
    </row>
    <row r="27" spans="1:6" ht="15.75" thickBot="1">
      <c r="A27" s="61" t="s">
        <v>80</v>
      </c>
      <c r="B27" s="54">
        <v>54</v>
      </c>
      <c r="C27" s="75">
        <v>2</v>
      </c>
      <c r="D27" s="73">
        <f>B27*C27</f>
        <v>108</v>
      </c>
      <c r="E27" s="75">
        <v>2</v>
      </c>
      <c r="F27" s="73">
        <f t="shared" si="1"/>
        <v>108</v>
      </c>
    </row>
    <row r="28" spans="1:6" ht="15.75" thickBot="1">
      <c r="A28" s="87" t="s">
        <v>120</v>
      </c>
      <c r="B28" s="88">
        <v>200</v>
      </c>
      <c r="C28" s="89">
        <v>0</v>
      </c>
      <c r="D28" s="90">
        <f t="shared" si="0"/>
        <v>0</v>
      </c>
      <c r="E28" s="89">
        <v>4</v>
      </c>
      <c r="F28" s="90">
        <f t="shared" si="1"/>
        <v>800</v>
      </c>
    </row>
    <row r="29" spans="2:9" ht="15">
      <c r="B29" s="91">
        <f>SUM(B5:B28)</f>
        <v>1287</v>
      </c>
      <c r="C29" s="76"/>
      <c r="D29" s="84">
        <f>SUM(D5:D28)</f>
        <v>2259.5</v>
      </c>
      <c r="F29" s="84">
        <f>SUM(F5:F28)</f>
        <v>3059.5</v>
      </c>
      <c r="G29">
        <f>D29*'2015 bez doplnění v roce 2014'!$E$22</f>
        <v>442862</v>
      </c>
      <c r="I29">
        <f>F29*'2015 bez doplnění v roce 2014'!$E$22</f>
        <v>599662</v>
      </c>
    </row>
    <row r="30" spans="1:6" ht="16.5" thickBot="1">
      <c r="A30" s="85" t="s">
        <v>57</v>
      </c>
      <c r="B30" s="85"/>
      <c r="C30" s="85"/>
      <c r="D30" s="85"/>
      <c r="E30" s="85" t="s">
        <v>121</v>
      </c>
      <c r="F30" s="92"/>
    </row>
    <row r="31" spans="1:6" ht="15">
      <c r="A31" s="49"/>
      <c r="D31" s="52" t="str">
        <f>C3</f>
        <v>2015a16</v>
      </c>
      <c r="F31" s="93" t="str">
        <f>C3</f>
        <v>2015a16</v>
      </c>
    </row>
    <row r="32" spans="1:6" ht="15.75" thickBot="1">
      <c r="A32" s="53" t="s">
        <v>44</v>
      </c>
      <c r="D32" s="55" t="s">
        <v>32</v>
      </c>
      <c r="F32" s="55" t="s">
        <v>32</v>
      </c>
    </row>
    <row r="33" spans="1:6" ht="15">
      <c r="A33" s="56" t="s">
        <v>81</v>
      </c>
      <c r="D33" s="58">
        <v>2</v>
      </c>
      <c r="F33" s="58">
        <v>2</v>
      </c>
    </row>
    <row r="34" spans="1:6" ht="15">
      <c r="A34" s="59" t="s">
        <v>82</v>
      </c>
      <c r="D34" s="60">
        <v>2</v>
      </c>
      <c r="F34" s="60">
        <v>2</v>
      </c>
    </row>
    <row r="35" spans="1:6" ht="15">
      <c r="A35" s="59" t="s">
        <v>83</v>
      </c>
      <c r="D35" s="60">
        <v>2</v>
      </c>
      <c r="F35" s="60">
        <v>2</v>
      </c>
    </row>
    <row r="36" spans="1:6" ht="15">
      <c r="A36" s="59" t="s">
        <v>84</v>
      </c>
      <c r="D36" s="60">
        <v>2</v>
      </c>
      <c r="F36" s="60">
        <v>2</v>
      </c>
    </row>
    <row r="37" spans="1:6" ht="15">
      <c r="A37" s="59" t="s">
        <v>85</v>
      </c>
      <c r="D37" s="60">
        <v>2</v>
      </c>
      <c r="F37" s="60">
        <v>2</v>
      </c>
    </row>
    <row r="38" spans="1:6" ht="15">
      <c r="A38" s="59" t="s">
        <v>86</v>
      </c>
      <c r="D38" s="60">
        <v>2</v>
      </c>
      <c r="F38" s="60">
        <v>2</v>
      </c>
    </row>
    <row r="39" spans="1:6" ht="15">
      <c r="A39" s="59" t="s">
        <v>87</v>
      </c>
      <c r="D39" s="60">
        <v>2</v>
      </c>
      <c r="F39" s="60">
        <v>2</v>
      </c>
    </row>
    <row r="40" spans="1:6" ht="15">
      <c r="A40" s="59" t="s">
        <v>88</v>
      </c>
      <c r="D40" s="60">
        <v>2</v>
      </c>
      <c r="F40" s="60">
        <v>2</v>
      </c>
    </row>
    <row r="41" spans="1:6" ht="15">
      <c r="A41" s="59" t="s">
        <v>89</v>
      </c>
      <c r="D41" s="60">
        <v>2</v>
      </c>
      <c r="F41" s="60">
        <v>2</v>
      </c>
    </row>
    <row r="42" spans="1:6" ht="15">
      <c r="A42" s="59" t="s">
        <v>90</v>
      </c>
      <c r="D42" s="60">
        <v>2</v>
      </c>
      <c r="F42" s="60">
        <v>2</v>
      </c>
    </row>
    <row r="43" spans="1:6" ht="15">
      <c r="A43" s="59" t="s">
        <v>98</v>
      </c>
      <c r="D43" s="60">
        <v>2</v>
      </c>
      <c r="F43" s="60">
        <v>2</v>
      </c>
    </row>
    <row r="44" spans="1:6" ht="15">
      <c r="A44" s="59" t="s">
        <v>99</v>
      </c>
      <c r="D44" s="60">
        <v>2</v>
      </c>
      <c r="F44" s="60">
        <v>2</v>
      </c>
    </row>
    <row r="45" spans="1:6" ht="15">
      <c r="A45" s="59" t="s">
        <v>91</v>
      </c>
      <c r="D45" s="60">
        <v>2</v>
      </c>
      <c r="F45" s="60">
        <v>2</v>
      </c>
    </row>
    <row r="46" spans="1:6" ht="15">
      <c r="A46" s="59" t="s">
        <v>92</v>
      </c>
      <c r="D46" s="60">
        <v>2</v>
      </c>
      <c r="F46" s="60">
        <v>2</v>
      </c>
    </row>
    <row r="47" spans="1:6" ht="15">
      <c r="A47" s="59" t="s">
        <v>93</v>
      </c>
      <c r="D47" s="60">
        <v>2</v>
      </c>
      <c r="F47" s="60">
        <v>2</v>
      </c>
    </row>
    <row r="48" spans="1:6" ht="15">
      <c r="A48" s="59" t="s">
        <v>94</v>
      </c>
      <c r="D48" s="60">
        <v>2</v>
      </c>
      <c r="F48" s="60">
        <v>2</v>
      </c>
    </row>
    <row r="49" spans="1:6" ht="15">
      <c r="A49" s="59" t="s">
        <v>95</v>
      </c>
      <c r="D49" s="60">
        <v>2</v>
      </c>
      <c r="F49" s="60">
        <v>2</v>
      </c>
    </row>
    <row r="50" spans="1:6" ht="15.75" thickBot="1">
      <c r="A50" s="61" t="s">
        <v>96</v>
      </c>
      <c r="D50" s="63">
        <v>2</v>
      </c>
      <c r="F50" s="63">
        <v>2</v>
      </c>
    </row>
    <row r="51" spans="4:9" ht="15">
      <c r="D51" s="84">
        <f>SUM(D33:D50)</f>
        <v>36</v>
      </c>
      <c r="E51" s="84"/>
      <c r="F51" s="84">
        <f>SUM(F33:F50)</f>
        <v>36</v>
      </c>
      <c r="G51">
        <f>D51*'2015 bez doplnění v roce 2014'!$E$24</f>
        <v>34200</v>
      </c>
      <c r="I51">
        <f>F51*'2015 bez doplnění v roce 2014'!$E$24</f>
        <v>34200</v>
      </c>
    </row>
    <row r="52" ht="15.75" thickBot="1"/>
    <row r="53" spans="1:6" ht="15">
      <c r="A53" s="49"/>
      <c r="B53" s="50"/>
      <c r="C53" s="51" t="str">
        <f>C3</f>
        <v>2015a16</v>
      </c>
      <c r="D53" s="77" t="s">
        <v>117</v>
      </c>
      <c r="E53" s="82" t="str">
        <f>C3</f>
        <v>2015a16</v>
      </c>
      <c r="F53" s="83" t="s">
        <v>118</v>
      </c>
    </row>
    <row r="54" spans="1:6" ht="15.75" thickBot="1">
      <c r="A54" s="53" t="s">
        <v>55</v>
      </c>
      <c r="B54" s="54" t="s">
        <v>56</v>
      </c>
      <c r="C54" s="54" t="s">
        <v>32</v>
      </c>
      <c r="D54" s="55" t="s">
        <v>97</v>
      </c>
      <c r="E54" s="54" t="s">
        <v>32</v>
      </c>
      <c r="F54" s="55" t="s">
        <v>97</v>
      </c>
    </row>
    <row r="55" spans="1:9" ht="15.75" thickBot="1">
      <c r="A55" s="100" t="s">
        <v>102</v>
      </c>
      <c r="B55" s="101">
        <v>4</v>
      </c>
      <c r="C55" s="101">
        <v>2</v>
      </c>
      <c r="D55" s="102">
        <f>B55*C55</f>
        <v>8</v>
      </c>
      <c r="E55" s="101">
        <v>2</v>
      </c>
      <c r="F55" s="102">
        <f>B55*E55</f>
        <v>8</v>
      </c>
      <c r="G55">
        <f>D55*'2015 bez doplnění v roce 2014'!$E$23</f>
        <v>120000</v>
      </c>
      <c r="I55">
        <f>F55*'2015 bez doplnění v roce 2014'!$E$23</f>
        <v>120000</v>
      </c>
    </row>
    <row r="56" spans="1:9" ht="15.75" thickBot="1">
      <c r="A56" s="97" t="s">
        <v>119</v>
      </c>
      <c r="B56" s="98">
        <v>2</v>
      </c>
      <c r="C56" s="98">
        <v>0</v>
      </c>
      <c r="D56" s="99">
        <f>B56*C56</f>
        <v>0</v>
      </c>
      <c r="E56" s="98">
        <v>4</v>
      </c>
      <c r="F56" s="99">
        <f>B56*E56</f>
        <v>8</v>
      </c>
      <c r="G56">
        <f>D56*'2015 bez doplnění v roce 2014'!$E$23</f>
        <v>0</v>
      </c>
      <c r="I56">
        <f>F56*'2015 bez doplnění v roce 2014'!$E$23</f>
        <v>120000</v>
      </c>
    </row>
    <row r="57" spans="1:9" ht="15.75" thickBot="1">
      <c r="A57" s="94" t="s">
        <v>103</v>
      </c>
      <c r="B57" s="95">
        <v>6</v>
      </c>
      <c r="C57" s="95">
        <v>2</v>
      </c>
      <c r="D57" s="96">
        <f>B57*C57</f>
        <v>12</v>
      </c>
      <c r="E57" s="95">
        <v>2</v>
      </c>
      <c r="F57" s="96">
        <f>B57*E57</f>
        <v>12</v>
      </c>
      <c r="G57">
        <f>D57*'2015 bez doplnění v roce 2014'!$E$25</f>
        <v>31200</v>
      </c>
      <c r="I57">
        <f>F57*'2015 bez doplnění v roce 2014'!$E$25</f>
        <v>31200</v>
      </c>
    </row>
    <row r="58" spans="1:9" ht="15">
      <c r="A58" s="111" t="s">
        <v>133</v>
      </c>
      <c r="D58">
        <v>4</v>
      </c>
      <c r="F58">
        <v>4</v>
      </c>
      <c r="G58">
        <f>D58*'2015 bez doplnění v roce 2014'!$E$26</f>
        <v>69600</v>
      </c>
      <c r="I58">
        <f>F58*'2015 bez doplnění v roce 2014'!$E$26</f>
        <v>69600</v>
      </c>
    </row>
    <row r="59" spans="1:9" ht="15">
      <c r="A59" s="111" t="s">
        <v>134</v>
      </c>
      <c r="D59">
        <v>1600</v>
      </c>
      <c r="F59">
        <v>1600</v>
      </c>
      <c r="G59">
        <f>D59*'2015 bez doplnění v roce 2014'!$E$27</f>
        <v>17600</v>
      </c>
      <c r="I59">
        <f>F59*'2015 bez doplnění v roce 2014'!$E$27</f>
        <v>17600</v>
      </c>
    </row>
    <row r="60" spans="1:9" ht="15">
      <c r="A60" s="111" t="s">
        <v>10</v>
      </c>
      <c r="D60">
        <v>4</v>
      </c>
      <c r="F60">
        <v>4</v>
      </c>
      <c r="G60">
        <f>D60*'2015 bez doplnění v roce 2014'!$E$28</f>
        <v>91200</v>
      </c>
      <c r="I60">
        <f>F60*'2015 bez doplnění v roce 2014'!$E$28</f>
        <v>91200</v>
      </c>
    </row>
    <row r="61" spans="7:10" ht="15">
      <c r="G61" s="84">
        <f>SUM(G29:G60)</f>
        <v>806662</v>
      </c>
      <c r="I61" s="84">
        <f>SUM(I29:I60)</f>
        <v>1083462</v>
      </c>
      <c r="J61" t="s">
        <v>136</v>
      </c>
    </row>
  </sheetData>
  <printOptions/>
  <pageMargins left="0.7" right="0.7" top="0.787401575" bottom="0.787401575" header="0.3" footer="0.3"/>
  <pageSetup horizontalDpi="600" verticalDpi="600" orientation="portrait" paperSize="9" r:id="rId1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view="pageBreakPreview" zoomScale="60" workbookViewId="0" topLeftCell="A1">
      <selection activeCell="E5" sqref="E5:E27"/>
    </sheetView>
  </sheetViews>
  <sheetFormatPr defaultColWidth="9.140625" defaultRowHeight="15"/>
  <cols>
    <col min="1" max="1" width="18.421875" style="0" customWidth="1"/>
    <col min="2" max="2" width="12.8515625" style="0" customWidth="1"/>
    <col min="3" max="3" width="12.7109375" style="0" customWidth="1"/>
    <col min="4" max="4" width="12.421875" style="0" customWidth="1"/>
    <col min="5" max="5" width="12.8515625" style="0" customWidth="1"/>
    <col min="6" max="6" width="12.421875" style="0" customWidth="1"/>
  </cols>
  <sheetData>
    <row r="1" spans="1:13" ht="28.5">
      <c r="A1" s="86" t="s">
        <v>57</v>
      </c>
      <c r="B1" s="86"/>
      <c r="C1" s="86"/>
      <c r="D1" s="86"/>
      <c r="E1" s="86" t="s">
        <v>126</v>
      </c>
      <c r="G1" t="s">
        <v>135</v>
      </c>
      <c r="M1" t="s">
        <v>135</v>
      </c>
    </row>
    <row r="2" ht="15.75" thickBot="1"/>
    <row r="3" spans="1:11" ht="15">
      <c r="A3" s="49"/>
      <c r="B3" s="50"/>
      <c r="C3" s="51" t="s">
        <v>132</v>
      </c>
      <c r="D3" s="77" t="s">
        <v>117</v>
      </c>
      <c r="E3" s="82" t="str">
        <f>C3</f>
        <v>2017a18</v>
      </c>
      <c r="F3" s="83" t="s">
        <v>118</v>
      </c>
      <c r="K3" t="s">
        <v>127</v>
      </c>
    </row>
    <row r="4" spans="1:6" ht="15.75" thickBot="1">
      <c r="A4" s="53" t="s">
        <v>101</v>
      </c>
      <c r="B4" s="54" t="s">
        <v>100</v>
      </c>
      <c r="C4" s="54" t="s">
        <v>32</v>
      </c>
      <c r="D4" s="55" t="s">
        <v>97</v>
      </c>
      <c r="E4" s="54" t="s">
        <v>32</v>
      </c>
      <c r="F4" s="55" t="s">
        <v>97</v>
      </c>
    </row>
    <row r="5" spans="1:11" ht="15">
      <c r="A5" s="56" t="s">
        <v>58</v>
      </c>
      <c r="B5" s="103">
        <v>57</v>
      </c>
      <c r="C5" s="104">
        <v>2</v>
      </c>
      <c r="D5" s="105">
        <f>B5*C5</f>
        <v>114</v>
      </c>
      <c r="E5" s="104">
        <f>C5</f>
        <v>2</v>
      </c>
      <c r="F5" s="105">
        <f>B5*E5</f>
        <v>114</v>
      </c>
      <c r="K5" s="110"/>
    </row>
    <row r="6" spans="1:11" ht="15">
      <c r="A6" s="59" t="s">
        <v>59</v>
      </c>
      <c r="B6" s="69">
        <v>72</v>
      </c>
      <c r="C6" s="74">
        <v>2</v>
      </c>
      <c r="D6" s="71">
        <f aca="true" t="shared" si="0" ref="D6:D28">B6*C6</f>
        <v>144</v>
      </c>
      <c r="E6" s="74">
        <f aca="true" t="shared" si="1" ref="E6:E27">C6</f>
        <v>2</v>
      </c>
      <c r="F6" s="71">
        <f aca="true" t="shared" si="2" ref="F6:F28">B6*E6</f>
        <v>144</v>
      </c>
      <c r="K6" s="110"/>
    </row>
    <row r="7" spans="1:11" ht="15">
      <c r="A7" s="59" t="s">
        <v>60</v>
      </c>
      <c r="B7" s="69">
        <v>71.5</v>
      </c>
      <c r="C7" s="74">
        <v>2</v>
      </c>
      <c r="D7" s="71">
        <f t="shared" si="0"/>
        <v>143</v>
      </c>
      <c r="E7" s="74">
        <f t="shared" si="1"/>
        <v>2</v>
      </c>
      <c r="F7" s="71">
        <f t="shared" si="2"/>
        <v>143</v>
      </c>
      <c r="K7" s="110"/>
    </row>
    <row r="8" spans="1:11" ht="15">
      <c r="A8" s="59" t="s">
        <v>61</v>
      </c>
      <c r="B8" s="69">
        <v>56</v>
      </c>
      <c r="C8" s="74">
        <v>2</v>
      </c>
      <c r="D8" s="71">
        <f t="shared" si="0"/>
        <v>112</v>
      </c>
      <c r="E8" s="74">
        <f t="shared" si="1"/>
        <v>2</v>
      </c>
      <c r="F8" s="71">
        <f t="shared" si="2"/>
        <v>112</v>
      </c>
      <c r="K8" s="110"/>
    </row>
    <row r="9" spans="1:11" ht="15">
      <c r="A9" s="59" t="s">
        <v>62</v>
      </c>
      <c r="B9" s="69">
        <v>80.5</v>
      </c>
      <c r="C9" s="74">
        <v>0</v>
      </c>
      <c r="D9" s="71">
        <f t="shared" si="0"/>
        <v>0</v>
      </c>
      <c r="E9" s="74">
        <f t="shared" si="1"/>
        <v>0</v>
      </c>
      <c r="F9" s="71">
        <f t="shared" si="2"/>
        <v>0</v>
      </c>
      <c r="K9" s="110"/>
    </row>
    <row r="10" spans="1:11" ht="15">
      <c r="A10" s="59" t="s">
        <v>63</v>
      </c>
      <c r="B10" s="69">
        <v>86</v>
      </c>
      <c r="C10" s="74">
        <v>0</v>
      </c>
      <c r="D10" s="71">
        <f t="shared" si="0"/>
        <v>0</v>
      </c>
      <c r="E10" s="74">
        <f t="shared" si="1"/>
        <v>0</v>
      </c>
      <c r="F10" s="71">
        <f t="shared" si="2"/>
        <v>0</v>
      </c>
      <c r="K10" s="110"/>
    </row>
    <row r="11" spans="1:11" ht="15">
      <c r="A11" s="59" t="s">
        <v>64</v>
      </c>
      <c r="B11" s="69">
        <v>65</v>
      </c>
      <c r="C11" s="74">
        <v>0</v>
      </c>
      <c r="D11" s="71">
        <f t="shared" si="0"/>
        <v>0</v>
      </c>
      <c r="E11" s="74">
        <f t="shared" si="1"/>
        <v>0</v>
      </c>
      <c r="F11" s="71">
        <f t="shared" si="2"/>
        <v>0</v>
      </c>
      <c r="K11" s="110"/>
    </row>
    <row r="12" spans="1:11" ht="15">
      <c r="A12" s="59" t="s">
        <v>65</v>
      </c>
      <c r="B12" s="69">
        <v>40.5</v>
      </c>
      <c r="C12" s="74">
        <v>0</v>
      </c>
      <c r="D12" s="71">
        <f t="shared" si="0"/>
        <v>0</v>
      </c>
      <c r="E12" s="74">
        <f t="shared" si="1"/>
        <v>0</v>
      </c>
      <c r="F12" s="71">
        <f t="shared" si="2"/>
        <v>0</v>
      </c>
      <c r="K12" s="110"/>
    </row>
    <row r="13" spans="1:11" ht="15">
      <c r="A13" s="59" t="s">
        <v>66</v>
      </c>
      <c r="B13" s="69">
        <v>68</v>
      </c>
      <c r="C13" s="74">
        <v>2</v>
      </c>
      <c r="D13" s="71">
        <f t="shared" si="0"/>
        <v>136</v>
      </c>
      <c r="E13" s="74">
        <f t="shared" si="1"/>
        <v>2</v>
      </c>
      <c r="F13" s="71">
        <f t="shared" si="2"/>
        <v>136</v>
      </c>
      <c r="K13" s="110"/>
    </row>
    <row r="14" spans="1:11" ht="15">
      <c r="A14" s="59" t="s">
        <v>67</v>
      </c>
      <c r="B14" s="69">
        <v>12.5</v>
      </c>
      <c r="C14" s="74">
        <v>2</v>
      </c>
      <c r="D14" s="71">
        <f t="shared" si="0"/>
        <v>25</v>
      </c>
      <c r="E14" s="74">
        <f t="shared" si="1"/>
        <v>2</v>
      </c>
      <c r="F14" s="71">
        <f t="shared" si="2"/>
        <v>25</v>
      </c>
      <c r="K14" s="110"/>
    </row>
    <row r="15" spans="1:11" ht="15">
      <c r="A15" s="59" t="s">
        <v>68</v>
      </c>
      <c r="B15" s="69">
        <v>42</v>
      </c>
      <c r="C15" s="74">
        <v>2</v>
      </c>
      <c r="D15" s="71">
        <f t="shared" si="0"/>
        <v>84</v>
      </c>
      <c r="E15" s="74">
        <f t="shared" si="1"/>
        <v>2</v>
      </c>
      <c r="F15" s="71">
        <f t="shared" si="2"/>
        <v>84</v>
      </c>
      <c r="K15" s="110"/>
    </row>
    <row r="16" spans="1:11" ht="15">
      <c r="A16" s="59" t="s">
        <v>69</v>
      </c>
      <c r="B16" s="69">
        <v>53.5</v>
      </c>
      <c r="C16" s="74">
        <v>2</v>
      </c>
      <c r="D16" s="71">
        <f t="shared" si="0"/>
        <v>107</v>
      </c>
      <c r="E16" s="74">
        <f t="shared" si="1"/>
        <v>2</v>
      </c>
      <c r="F16" s="71">
        <f t="shared" si="2"/>
        <v>107</v>
      </c>
      <c r="K16" s="110"/>
    </row>
    <row r="17" spans="1:11" ht="15">
      <c r="A17" s="59" t="s">
        <v>70</v>
      </c>
      <c r="B17" s="69">
        <v>46.5</v>
      </c>
      <c r="C17" s="74">
        <v>2</v>
      </c>
      <c r="D17" s="71">
        <f t="shared" si="0"/>
        <v>93</v>
      </c>
      <c r="E17" s="74">
        <f t="shared" si="1"/>
        <v>2</v>
      </c>
      <c r="F17" s="71">
        <f t="shared" si="2"/>
        <v>93</v>
      </c>
      <c r="K17" s="110"/>
    </row>
    <row r="18" spans="1:11" ht="15">
      <c r="A18" s="59" t="s">
        <v>71</v>
      </c>
      <c r="B18" s="69">
        <v>48</v>
      </c>
      <c r="C18" s="74">
        <v>2</v>
      </c>
      <c r="D18" s="71">
        <f t="shared" si="0"/>
        <v>96</v>
      </c>
      <c r="E18" s="74">
        <f t="shared" si="1"/>
        <v>2</v>
      </c>
      <c r="F18" s="71">
        <f t="shared" si="2"/>
        <v>96</v>
      </c>
      <c r="K18" s="110"/>
    </row>
    <row r="19" spans="1:11" ht="15">
      <c r="A19" s="59" t="s">
        <v>72</v>
      </c>
      <c r="B19" s="69">
        <v>32.5</v>
      </c>
      <c r="C19" s="74">
        <v>2</v>
      </c>
      <c r="D19" s="71">
        <f t="shared" si="0"/>
        <v>65</v>
      </c>
      <c r="E19" s="74">
        <f t="shared" si="1"/>
        <v>2</v>
      </c>
      <c r="F19" s="71">
        <f t="shared" si="2"/>
        <v>65</v>
      </c>
      <c r="K19" s="110"/>
    </row>
    <row r="20" spans="1:11" ht="15">
      <c r="A20" s="59" t="s">
        <v>73</v>
      </c>
      <c r="B20" s="69">
        <v>60</v>
      </c>
      <c r="C20" s="74">
        <v>4</v>
      </c>
      <c r="D20" s="71">
        <f t="shared" si="0"/>
        <v>240</v>
      </c>
      <c r="E20" s="74">
        <f t="shared" si="1"/>
        <v>4</v>
      </c>
      <c r="F20" s="71">
        <f t="shared" si="2"/>
        <v>240</v>
      </c>
      <c r="K20" s="110"/>
    </row>
    <row r="21" spans="1:11" ht="15">
      <c r="A21" s="59" t="s">
        <v>74</v>
      </c>
      <c r="B21" s="69">
        <v>34</v>
      </c>
      <c r="C21" s="74">
        <v>4</v>
      </c>
      <c r="D21" s="71">
        <f t="shared" si="0"/>
        <v>136</v>
      </c>
      <c r="E21" s="74">
        <f t="shared" si="1"/>
        <v>4</v>
      </c>
      <c r="F21" s="71">
        <f t="shared" si="2"/>
        <v>136</v>
      </c>
      <c r="K21" s="110"/>
    </row>
    <row r="22" spans="1:11" ht="15">
      <c r="A22" s="59" t="s">
        <v>75</v>
      </c>
      <c r="B22" s="69">
        <v>30.5</v>
      </c>
      <c r="C22" s="74">
        <v>2</v>
      </c>
      <c r="D22" s="71">
        <f t="shared" si="0"/>
        <v>61</v>
      </c>
      <c r="E22" s="74">
        <f t="shared" si="1"/>
        <v>2</v>
      </c>
      <c r="F22" s="71">
        <f t="shared" si="2"/>
        <v>61</v>
      </c>
      <c r="K22" s="110"/>
    </row>
    <row r="23" spans="1:11" ht="15">
      <c r="A23" s="59" t="s">
        <v>76</v>
      </c>
      <c r="B23" s="69">
        <v>16.5</v>
      </c>
      <c r="C23" s="74">
        <v>2</v>
      </c>
      <c r="D23" s="71">
        <f t="shared" si="0"/>
        <v>33</v>
      </c>
      <c r="E23" s="74">
        <f t="shared" si="1"/>
        <v>2</v>
      </c>
      <c r="F23" s="71">
        <f t="shared" si="2"/>
        <v>33</v>
      </c>
      <c r="K23" s="110"/>
    </row>
    <row r="24" spans="1:11" ht="15">
      <c r="A24" s="59" t="s">
        <v>77</v>
      </c>
      <c r="B24" s="69">
        <v>20</v>
      </c>
      <c r="C24" s="74">
        <v>2</v>
      </c>
      <c r="D24" s="71">
        <f t="shared" si="0"/>
        <v>40</v>
      </c>
      <c r="E24" s="74">
        <f t="shared" si="1"/>
        <v>2</v>
      </c>
      <c r="F24" s="71">
        <f t="shared" si="2"/>
        <v>40</v>
      </c>
      <c r="K24" s="110"/>
    </row>
    <row r="25" spans="1:11" ht="15">
      <c r="A25" s="59" t="s">
        <v>78</v>
      </c>
      <c r="B25" s="69">
        <v>20.5</v>
      </c>
      <c r="C25" s="74">
        <v>2</v>
      </c>
      <c r="D25" s="71">
        <f t="shared" si="0"/>
        <v>41</v>
      </c>
      <c r="E25" s="74">
        <f t="shared" si="1"/>
        <v>2</v>
      </c>
      <c r="F25" s="71">
        <f t="shared" si="2"/>
        <v>41</v>
      </c>
      <c r="K25" s="110"/>
    </row>
    <row r="26" spans="1:11" ht="15">
      <c r="A26" s="59" t="s">
        <v>79</v>
      </c>
      <c r="B26" s="69">
        <v>20</v>
      </c>
      <c r="C26" s="74">
        <v>2</v>
      </c>
      <c r="D26" s="71">
        <f t="shared" si="0"/>
        <v>40</v>
      </c>
      <c r="E26" s="74">
        <f t="shared" si="1"/>
        <v>2</v>
      </c>
      <c r="F26" s="71">
        <f t="shared" si="2"/>
        <v>40</v>
      </c>
      <c r="K26" s="110"/>
    </row>
    <row r="27" spans="1:11" ht="15.75" thickBot="1">
      <c r="A27" s="61" t="s">
        <v>80</v>
      </c>
      <c r="B27" s="54">
        <v>54</v>
      </c>
      <c r="C27" s="75">
        <v>2</v>
      </c>
      <c r="D27" s="73">
        <f t="shared" si="0"/>
        <v>108</v>
      </c>
      <c r="E27" s="75">
        <f t="shared" si="1"/>
        <v>2</v>
      </c>
      <c r="F27" s="73">
        <f t="shared" si="2"/>
        <v>108</v>
      </c>
      <c r="K27" s="110"/>
    </row>
    <row r="28" spans="1:11" ht="15.75" thickBot="1">
      <c r="A28" s="87" t="s">
        <v>120</v>
      </c>
      <c r="B28" s="88">
        <v>200</v>
      </c>
      <c r="C28" s="89">
        <v>0</v>
      </c>
      <c r="D28" s="90">
        <f t="shared" si="0"/>
        <v>0</v>
      </c>
      <c r="E28" s="89">
        <v>4</v>
      </c>
      <c r="F28" s="90">
        <f t="shared" si="2"/>
        <v>800</v>
      </c>
      <c r="K28" s="110"/>
    </row>
    <row r="29" spans="2:12" ht="15">
      <c r="B29" s="91">
        <f>SUM(B5:B28)</f>
        <v>1287</v>
      </c>
      <c r="C29" s="76"/>
      <c r="D29" s="84">
        <f>SUM(D5:D28)</f>
        <v>1818</v>
      </c>
      <c r="F29" s="84">
        <f>SUM(F5:F28)</f>
        <v>2618</v>
      </c>
      <c r="G29">
        <f>D29*'2015 bez doplnění v roce 2014'!$E$22</f>
        <v>356328</v>
      </c>
      <c r="I29">
        <f>F29*'2015 bez doplnění v roce 2014'!$E$22</f>
        <v>513128</v>
      </c>
      <c r="K29" s="110">
        <f>D29/Chaba2015a16!D29</f>
        <v>0.804602788227484</v>
      </c>
      <c r="L29" s="110">
        <f>F29/Chaba2015a16!F29</f>
        <v>0.8556953750612846</v>
      </c>
    </row>
    <row r="30" spans="1:6" ht="16.5" thickBot="1">
      <c r="A30" s="85" t="s">
        <v>57</v>
      </c>
      <c r="B30" s="85"/>
      <c r="C30" s="85"/>
      <c r="D30" s="85"/>
      <c r="E30" s="85" t="s">
        <v>126</v>
      </c>
      <c r="F30" s="92"/>
    </row>
    <row r="31" spans="1:6" ht="15">
      <c r="A31" s="49"/>
      <c r="D31" s="52" t="str">
        <f>C3</f>
        <v>2017a18</v>
      </c>
      <c r="F31" s="93" t="str">
        <f>C3</f>
        <v>2017a18</v>
      </c>
    </row>
    <row r="32" spans="1:6" ht="15.75" thickBot="1">
      <c r="A32" s="53" t="s">
        <v>44</v>
      </c>
      <c r="D32" s="55" t="s">
        <v>32</v>
      </c>
      <c r="F32" s="55" t="s">
        <v>32</v>
      </c>
    </row>
    <row r="33" spans="1:6" ht="15">
      <c r="A33" s="56" t="s">
        <v>81</v>
      </c>
      <c r="D33" s="58">
        <v>2</v>
      </c>
      <c r="F33" s="58">
        <f>D33</f>
        <v>2</v>
      </c>
    </row>
    <row r="34" spans="1:6" ht="15">
      <c r="A34" s="59" t="s">
        <v>82</v>
      </c>
      <c r="D34" s="60">
        <v>2</v>
      </c>
      <c r="F34" s="60">
        <f aca="true" t="shared" si="3" ref="F34:F50">D34</f>
        <v>2</v>
      </c>
    </row>
    <row r="35" spans="1:6" ht="15">
      <c r="A35" s="59" t="s">
        <v>83</v>
      </c>
      <c r="D35" s="60">
        <v>2</v>
      </c>
      <c r="F35" s="60">
        <f t="shared" si="3"/>
        <v>2</v>
      </c>
    </row>
    <row r="36" spans="1:6" ht="15">
      <c r="A36" s="59" t="s">
        <v>84</v>
      </c>
      <c r="D36" s="60">
        <v>2</v>
      </c>
      <c r="F36" s="60">
        <f t="shared" si="3"/>
        <v>2</v>
      </c>
    </row>
    <row r="37" spans="1:6" ht="15">
      <c r="A37" s="59" t="s">
        <v>85</v>
      </c>
      <c r="D37" s="60">
        <v>2</v>
      </c>
      <c r="F37" s="60">
        <f t="shared" si="3"/>
        <v>2</v>
      </c>
    </row>
    <row r="38" spans="1:6" ht="15">
      <c r="A38" s="59" t="s">
        <v>86</v>
      </c>
      <c r="D38" s="60">
        <v>2</v>
      </c>
      <c r="F38" s="60">
        <f t="shared" si="3"/>
        <v>2</v>
      </c>
    </row>
    <row r="39" spans="1:6" ht="15">
      <c r="A39" s="59" t="s">
        <v>87</v>
      </c>
      <c r="D39" s="60">
        <v>2</v>
      </c>
      <c r="F39" s="60">
        <f t="shared" si="3"/>
        <v>2</v>
      </c>
    </row>
    <row r="40" spans="1:6" ht="15">
      <c r="A40" s="59" t="s">
        <v>88</v>
      </c>
      <c r="D40" s="60">
        <v>2</v>
      </c>
      <c r="F40" s="60">
        <f t="shared" si="3"/>
        <v>2</v>
      </c>
    </row>
    <row r="41" spans="1:6" ht="15">
      <c r="A41" s="59" t="s">
        <v>89</v>
      </c>
      <c r="D41" s="60">
        <v>2</v>
      </c>
      <c r="F41" s="60">
        <f t="shared" si="3"/>
        <v>2</v>
      </c>
    </row>
    <row r="42" spans="1:6" ht="15">
      <c r="A42" s="59" t="s">
        <v>90</v>
      </c>
      <c r="D42" s="60">
        <v>2</v>
      </c>
      <c r="F42" s="60">
        <f t="shared" si="3"/>
        <v>2</v>
      </c>
    </row>
    <row r="43" spans="1:6" ht="15">
      <c r="A43" s="59" t="s">
        <v>98</v>
      </c>
      <c r="D43" s="60">
        <v>2</v>
      </c>
      <c r="F43" s="60">
        <f t="shared" si="3"/>
        <v>2</v>
      </c>
    </row>
    <row r="44" spans="1:6" ht="15">
      <c r="A44" s="59" t="s">
        <v>99</v>
      </c>
      <c r="D44" s="60">
        <v>2</v>
      </c>
      <c r="F44" s="60">
        <f t="shared" si="3"/>
        <v>2</v>
      </c>
    </row>
    <row r="45" spans="1:6" ht="15">
      <c r="A45" s="59" t="s">
        <v>91</v>
      </c>
      <c r="D45" s="60">
        <v>2</v>
      </c>
      <c r="F45" s="60">
        <f t="shared" si="3"/>
        <v>2</v>
      </c>
    </row>
    <row r="46" spans="1:6" ht="15">
      <c r="A46" s="59" t="s">
        <v>92</v>
      </c>
      <c r="D46" s="60">
        <v>2</v>
      </c>
      <c r="F46" s="60">
        <f t="shared" si="3"/>
        <v>2</v>
      </c>
    </row>
    <row r="47" spans="1:6" ht="15">
      <c r="A47" s="59" t="s">
        <v>93</v>
      </c>
      <c r="D47" s="60">
        <v>2</v>
      </c>
      <c r="F47" s="60">
        <f t="shared" si="3"/>
        <v>2</v>
      </c>
    </row>
    <row r="48" spans="1:6" ht="15">
      <c r="A48" s="59" t="s">
        <v>94</v>
      </c>
      <c r="D48" s="60">
        <v>2</v>
      </c>
      <c r="F48" s="60">
        <f t="shared" si="3"/>
        <v>2</v>
      </c>
    </row>
    <row r="49" spans="1:6" ht="15">
      <c r="A49" s="59" t="s">
        <v>95</v>
      </c>
      <c r="D49" s="60">
        <v>2</v>
      </c>
      <c r="F49" s="60">
        <f t="shared" si="3"/>
        <v>2</v>
      </c>
    </row>
    <row r="50" spans="1:6" ht="15.75" thickBot="1">
      <c r="A50" s="61" t="s">
        <v>96</v>
      </c>
      <c r="D50" s="63">
        <v>2</v>
      </c>
      <c r="F50" s="63">
        <f t="shared" si="3"/>
        <v>2</v>
      </c>
    </row>
    <row r="51" spans="4:12" ht="15">
      <c r="D51" s="84">
        <f>SUM(D33:D50)</f>
        <v>36</v>
      </c>
      <c r="E51" s="84"/>
      <c r="F51" s="84">
        <f>SUM(F33:F50)</f>
        <v>36</v>
      </c>
      <c r="G51">
        <f>D51*'2015 bez doplnění v roce 2014'!$E$24</f>
        <v>34200</v>
      </c>
      <c r="I51">
        <f>F51*'2015 bez doplnění v roce 2014'!$E$24</f>
        <v>34200</v>
      </c>
      <c r="K51" s="110">
        <f>D51/Chaba2015a16!D51</f>
        <v>1</v>
      </c>
      <c r="L51" s="110">
        <f>F51/Chaba2015a16!F51</f>
        <v>1</v>
      </c>
    </row>
    <row r="52" ht="15.75" thickBot="1"/>
    <row r="53" spans="1:6" ht="15">
      <c r="A53" s="49"/>
      <c r="B53" s="50"/>
      <c r="C53" s="51" t="str">
        <f>C3</f>
        <v>2017a18</v>
      </c>
      <c r="D53" s="77" t="s">
        <v>117</v>
      </c>
      <c r="E53" s="82" t="str">
        <f>C3</f>
        <v>2017a18</v>
      </c>
      <c r="F53" s="83" t="s">
        <v>118</v>
      </c>
    </row>
    <row r="54" spans="1:6" ht="15.75" thickBot="1">
      <c r="A54" s="53" t="s">
        <v>55</v>
      </c>
      <c r="B54" s="54" t="s">
        <v>56</v>
      </c>
      <c r="C54" s="54" t="s">
        <v>32</v>
      </c>
      <c r="D54" s="55" t="s">
        <v>97</v>
      </c>
      <c r="E54" s="54" t="s">
        <v>32</v>
      </c>
      <c r="F54" s="55" t="s">
        <v>97</v>
      </c>
    </row>
    <row r="55" spans="1:12" ht="15.75" thickBot="1">
      <c r="A55" s="100" t="s">
        <v>102</v>
      </c>
      <c r="B55" s="101">
        <v>4</v>
      </c>
      <c r="C55" s="101">
        <v>2</v>
      </c>
      <c r="D55" s="102">
        <f>B55*C55</f>
        <v>8</v>
      </c>
      <c r="E55" s="101">
        <f>C55</f>
        <v>2</v>
      </c>
      <c r="F55" s="102">
        <f>D55</f>
        <v>8</v>
      </c>
      <c r="G55">
        <f>D55*'2015 bez doplnění v roce 2014'!$E$23</f>
        <v>120000</v>
      </c>
      <c r="I55">
        <f>F55*'2015 bez doplnění v roce 2014'!$E$23</f>
        <v>120000</v>
      </c>
      <c r="K55" s="110">
        <f>D55/Chaba2015a16!D55</f>
        <v>1</v>
      </c>
      <c r="L55" s="110">
        <f>F55/Chaba2015a16!F55</f>
        <v>1</v>
      </c>
    </row>
    <row r="56" spans="1:12" ht="15.75" thickBot="1">
      <c r="A56" s="97" t="s">
        <v>119</v>
      </c>
      <c r="B56" s="98">
        <v>2</v>
      </c>
      <c r="C56" s="98">
        <v>0</v>
      </c>
      <c r="D56" s="99">
        <f>B56*C56</f>
        <v>0</v>
      </c>
      <c r="E56" s="98">
        <v>4</v>
      </c>
      <c r="F56" s="99">
        <f>B56*E56</f>
        <v>8</v>
      </c>
      <c r="G56">
        <f>D56*'2015 bez doplnění v roce 2014'!$E$23</f>
        <v>0</v>
      </c>
      <c r="I56">
        <f>F56*'2015 bez doplnění v roce 2014'!$E$23</f>
        <v>120000</v>
      </c>
      <c r="K56" s="110"/>
      <c r="L56" s="110">
        <f>F56/Chaba2015a16!F56</f>
        <v>1</v>
      </c>
    </row>
    <row r="57" spans="1:12" ht="15.75" thickBot="1">
      <c r="A57" s="94" t="s">
        <v>103</v>
      </c>
      <c r="B57" s="95">
        <v>6</v>
      </c>
      <c r="C57" s="95">
        <v>0</v>
      </c>
      <c r="D57" s="96">
        <f>B57*C57</f>
        <v>0</v>
      </c>
      <c r="E57" s="95">
        <f>C57</f>
        <v>0</v>
      </c>
      <c r="F57" s="96">
        <f>D57</f>
        <v>0</v>
      </c>
      <c r="G57">
        <f>D57*'2015 bez doplnění v roce 2014'!$E$25</f>
        <v>0</v>
      </c>
      <c r="I57">
        <f>F57*'2015 bez doplnění v roce 2014'!$E$25</f>
        <v>0</v>
      </c>
      <c r="K57" s="110">
        <f>D57/Chaba2015a16!D57</f>
        <v>0</v>
      </c>
      <c r="L57" s="110">
        <f>F57/Chaba2015a16!F57</f>
        <v>0</v>
      </c>
    </row>
    <row r="58" spans="1:9" ht="15">
      <c r="A58" s="111" t="s">
        <v>133</v>
      </c>
      <c r="D58">
        <v>4</v>
      </c>
      <c r="F58">
        <v>4</v>
      </c>
      <c r="G58">
        <f>D58*'2015 bez doplnění v roce 2014'!$E$26</f>
        <v>69600</v>
      </c>
      <c r="I58">
        <f>F58*'2015 bez doplnění v roce 2014'!$E$26</f>
        <v>69600</v>
      </c>
    </row>
    <row r="59" spans="1:9" ht="15">
      <c r="A59" s="111" t="s">
        <v>134</v>
      </c>
      <c r="D59">
        <v>1600</v>
      </c>
      <c r="F59">
        <v>1600</v>
      </c>
      <c r="G59">
        <f>D59*'2015 bez doplnění v roce 2014'!$E$27</f>
        <v>17600</v>
      </c>
      <c r="I59">
        <f>F59*'2015 bez doplnění v roce 2014'!$E$27</f>
        <v>17600</v>
      </c>
    </row>
    <row r="60" spans="1:9" ht="15">
      <c r="A60" s="111" t="s">
        <v>10</v>
      </c>
      <c r="D60">
        <v>4</v>
      </c>
      <c r="F60">
        <v>4</v>
      </c>
      <c r="G60">
        <f>D60*'2015 bez doplnění v roce 2014'!$E$28</f>
        <v>91200</v>
      </c>
      <c r="I60">
        <f>F60*'2015 bez doplnění v roce 2014'!$E$28</f>
        <v>91200</v>
      </c>
    </row>
    <row r="61" spans="7:10" ht="15">
      <c r="G61" s="84">
        <f>SUM(G29:G60)</f>
        <v>688928</v>
      </c>
      <c r="I61" s="84">
        <f>SUM(I29:I60)</f>
        <v>965728</v>
      </c>
      <c r="J61" t="s">
        <v>136</v>
      </c>
    </row>
  </sheetData>
  <printOptions/>
  <pageMargins left="0.7" right="0.7" top="0.787401575" bottom="0.787401575" header="0.3" footer="0.3"/>
  <pageSetup horizontalDpi="600" verticalDpi="600" orientation="portrait" paperSize="9" scale="87" r:id="rId1"/>
  <rowBreaks count="1" manualBreakCount="1">
    <brk id="29" max="16383" man="1"/>
  </rowBreaks>
  <colBreaks count="1" manualBreakCount="1">
    <brk id="6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view="pageBreakPreview" zoomScale="60" workbookViewId="0" topLeftCell="A1">
      <selection activeCell="E5" sqref="E5:E27"/>
    </sheetView>
  </sheetViews>
  <sheetFormatPr defaultColWidth="9.140625" defaultRowHeight="15"/>
  <cols>
    <col min="1" max="1" width="18.421875" style="0" customWidth="1"/>
    <col min="2" max="2" width="12.8515625" style="0" customWidth="1"/>
    <col min="3" max="3" width="12.7109375" style="0" customWidth="1"/>
    <col min="4" max="4" width="12.421875" style="0" customWidth="1"/>
    <col min="5" max="5" width="12.8515625" style="0" customWidth="1"/>
    <col min="6" max="6" width="12.421875" style="0" customWidth="1"/>
  </cols>
  <sheetData>
    <row r="1" spans="1:7" ht="28.5">
      <c r="A1" s="86" t="s">
        <v>57</v>
      </c>
      <c r="B1" s="86"/>
      <c r="C1" s="86"/>
      <c r="D1" s="86"/>
      <c r="E1" s="86" t="s">
        <v>128</v>
      </c>
      <c r="G1" t="s">
        <v>135</v>
      </c>
    </row>
    <row r="2" ht="15.75" thickBot="1"/>
    <row r="3" spans="1:11" ht="15">
      <c r="A3" s="49"/>
      <c r="B3" s="50"/>
      <c r="C3" s="51">
        <v>2019</v>
      </c>
      <c r="D3" s="77" t="s">
        <v>117</v>
      </c>
      <c r="E3" s="82">
        <f>C3</f>
        <v>2019</v>
      </c>
      <c r="F3" s="83" t="s">
        <v>118</v>
      </c>
      <c r="K3" t="s">
        <v>127</v>
      </c>
    </row>
    <row r="4" spans="1:6" ht="15.75" thickBot="1">
      <c r="A4" s="53" t="s">
        <v>101</v>
      </c>
      <c r="B4" s="54" t="s">
        <v>100</v>
      </c>
      <c r="C4" s="54" t="s">
        <v>32</v>
      </c>
      <c r="D4" s="55" t="s">
        <v>97</v>
      </c>
      <c r="E4" s="54" t="s">
        <v>32</v>
      </c>
      <c r="F4" s="55" t="s">
        <v>97</v>
      </c>
    </row>
    <row r="5" spans="1:11" ht="15">
      <c r="A5" s="56" t="s">
        <v>58</v>
      </c>
      <c r="B5" s="103">
        <v>57</v>
      </c>
      <c r="C5" s="104">
        <v>2</v>
      </c>
      <c r="D5" s="105">
        <f>B5*C5</f>
        <v>114</v>
      </c>
      <c r="E5" s="104">
        <f>C5</f>
        <v>2</v>
      </c>
      <c r="F5" s="105">
        <f>B5*E5</f>
        <v>114</v>
      </c>
      <c r="K5" s="110"/>
    </row>
    <row r="6" spans="1:11" ht="15">
      <c r="A6" s="59" t="s">
        <v>59</v>
      </c>
      <c r="B6" s="69">
        <v>72</v>
      </c>
      <c r="C6" s="74">
        <v>2</v>
      </c>
      <c r="D6" s="71">
        <f aca="true" t="shared" si="0" ref="D6:D28">B6*C6</f>
        <v>144</v>
      </c>
      <c r="E6" s="74">
        <f aca="true" t="shared" si="1" ref="E6:E27">C6</f>
        <v>2</v>
      </c>
      <c r="F6" s="71">
        <f aca="true" t="shared" si="2" ref="F6:F28">B6*E6</f>
        <v>144</v>
      </c>
      <c r="K6" s="110"/>
    </row>
    <row r="7" spans="1:11" ht="15">
      <c r="A7" s="59" t="s">
        <v>60</v>
      </c>
      <c r="B7" s="69">
        <v>71.5</v>
      </c>
      <c r="C7" s="74">
        <v>0</v>
      </c>
      <c r="D7" s="71">
        <f t="shared" si="0"/>
        <v>0</v>
      </c>
      <c r="E7" s="74">
        <f t="shared" si="1"/>
        <v>0</v>
      </c>
      <c r="F7" s="71">
        <f t="shared" si="2"/>
        <v>0</v>
      </c>
      <c r="K7" s="110"/>
    </row>
    <row r="8" spans="1:11" ht="15">
      <c r="A8" s="59" t="s">
        <v>61</v>
      </c>
      <c r="B8" s="69">
        <v>56</v>
      </c>
      <c r="C8" s="74">
        <v>2</v>
      </c>
      <c r="D8" s="71">
        <f t="shared" si="0"/>
        <v>112</v>
      </c>
      <c r="E8" s="74">
        <f t="shared" si="1"/>
        <v>2</v>
      </c>
      <c r="F8" s="71">
        <f t="shared" si="2"/>
        <v>112</v>
      </c>
      <c r="K8" s="110"/>
    </row>
    <row r="9" spans="1:11" ht="15">
      <c r="A9" s="59" t="s">
        <v>62</v>
      </c>
      <c r="B9" s="69">
        <v>80.5</v>
      </c>
      <c r="C9" s="74">
        <v>0</v>
      </c>
      <c r="D9" s="71">
        <f t="shared" si="0"/>
        <v>0</v>
      </c>
      <c r="E9" s="74">
        <f t="shared" si="1"/>
        <v>0</v>
      </c>
      <c r="F9" s="71">
        <f t="shared" si="2"/>
        <v>0</v>
      </c>
      <c r="K9" s="110"/>
    </row>
    <row r="10" spans="1:11" ht="15">
      <c r="A10" s="59" t="s">
        <v>63</v>
      </c>
      <c r="B10" s="69">
        <v>86</v>
      </c>
      <c r="C10" s="74">
        <v>0</v>
      </c>
      <c r="D10" s="71">
        <f t="shared" si="0"/>
        <v>0</v>
      </c>
      <c r="E10" s="74">
        <f t="shared" si="1"/>
        <v>0</v>
      </c>
      <c r="F10" s="71">
        <f t="shared" si="2"/>
        <v>0</v>
      </c>
      <c r="K10" s="110"/>
    </row>
    <row r="11" spans="1:11" ht="15">
      <c r="A11" s="59" t="s">
        <v>64</v>
      </c>
      <c r="B11" s="69">
        <v>65</v>
      </c>
      <c r="C11" s="74">
        <v>0</v>
      </c>
      <c r="D11" s="71">
        <f t="shared" si="0"/>
        <v>0</v>
      </c>
      <c r="E11" s="74">
        <f t="shared" si="1"/>
        <v>0</v>
      </c>
      <c r="F11" s="71">
        <f t="shared" si="2"/>
        <v>0</v>
      </c>
      <c r="K11" s="110"/>
    </row>
    <row r="12" spans="1:11" ht="15">
      <c r="A12" s="59" t="s">
        <v>65</v>
      </c>
      <c r="B12" s="69">
        <v>40.5</v>
      </c>
      <c r="C12" s="74">
        <v>0</v>
      </c>
      <c r="D12" s="71">
        <f t="shared" si="0"/>
        <v>0</v>
      </c>
      <c r="E12" s="74">
        <f t="shared" si="1"/>
        <v>0</v>
      </c>
      <c r="F12" s="71">
        <f t="shared" si="2"/>
        <v>0</v>
      </c>
      <c r="K12" s="110"/>
    </row>
    <row r="13" spans="1:11" ht="15">
      <c r="A13" s="59" t="s">
        <v>66</v>
      </c>
      <c r="B13" s="69">
        <v>68</v>
      </c>
      <c r="C13" s="74">
        <v>2</v>
      </c>
      <c r="D13" s="71">
        <f t="shared" si="0"/>
        <v>136</v>
      </c>
      <c r="E13" s="74">
        <f t="shared" si="1"/>
        <v>2</v>
      </c>
      <c r="F13" s="71">
        <f t="shared" si="2"/>
        <v>136</v>
      </c>
      <c r="K13" s="110"/>
    </row>
    <row r="14" spans="1:11" ht="15">
      <c r="A14" s="59" t="s">
        <v>67</v>
      </c>
      <c r="B14" s="69">
        <v>12.5</v>
      </c>
      <c r="C14" s="74">
        <v>2</v>
      </c>
      <c r="D14" s="71">
        <f t="shared" si="0"/>
        <v>25</v>
      </c>
      <c r="E14" s="74">
        <f t="shared" si="1"/>
        <v>2</v>
      </c>
      <c r="F14" s="71">
        <f t="shared" si="2"/>
        <v>25</v>
      </c>
      <c r="K14" s="110"/>
    </row>
    <row r="15" spans="1:11" ht="15">
      <c r="A15" s="59" t="s">
        <v>68</v>
      </c>
      <c r="B15" s="69">
        <v>42</v>
      </c>
      <c r="C15" s="74">
        <v>0</v>
      </c>
      <c r="D15" s="71">
        <f t="shared" si="0"/>
        <v>0</v>
      </c>
      <c r="E15" s="74">
        <f t="shared" si="1"/>
        <v>0</v>
      </c>
      <c r="F15" s="71">
        <f t="shared" si="2"/>
        <v>0</v>
      </c>
      <c r="K15" s="110"/>
    </row>
    <row r="16" spans="1:11" ht="15">
      <c r="A16" s="59" t="s">
        <v>69</v>
      </c>
      <c r="B16" s="69">
        <v>53.5</v>
      </c>
      <c r="C16" s="74">
        <v>0</v>
      </c>
      <c r="D16" s="71">
        <f t="shared" si="0"/>
        <v>0</v>
      </c>
      <c r="E16" s="74">
        <f t="shared" si="1"/>
        <v>0</v>
      </c>
      <c r="F16" s="71">
        <f t="shared" si="2"/>
        <v>0</v>
      </c>
      <c r="K16" s="110"/>
    </row>
    <row r="17" spans="1:11" ht="15">
      <c r="A17" s="59" t="s">
        <v>70</v>
      </c>
      <c r="B17" s="69">
        <v>46.5</v>
      </c>
      <c r="C17" s="74">
        <v>0</v>
      </c>
      <c r="D17" s="71">
        <f t="shared" si="0"/>
        <v>0</v>
      </c>
      <c r="E17" s="74">
        <f t="shared" si="1"/>
        <v>0</v>
      </c>
      <c r="F17" s="71">
        <f t="shared" si="2"/>
        <v>0</v>
      </c>
      <c r="K17" s="110"/>
    </row>
    <row r="18" spans="1:11" ht="15">
      <c r="A18" s="59" t="s">
        <v>71</v>
      </c>
      <c r="B18" s="69">
        <v>48</v>
      </c>
      <c r="C18" s="74">
        <v>0</v>
      </c>
      <c r="D18" s="71">
        <f t="shared" si="0"/>
        <v>0</v>
      </c>
      <c r="E18" s="74">
        <f t="shared" si="1"/>
        <v>0</v>
      </c>
      <c r="F18" s="71">
        <f t="shared" si="2"/>
        <v>0</v>
      </c>
      <c r="K18" s="110"/>
    </row>
    <row r="19" spans="1:11" ht="15">
      <c r="A19" s="59" t="s">
        <v>72</v>
      </c>
      <c r="B19" s="69">
        <v>32.5</v>
      </c>
      <c r="C19" s="74">
        <v>0</v>
      </c>
      <c r="D19" s="71">
        <f t="shared" si="0"/>
        <v>0</v>
      </c>
      <c r="E19" s="74">
        <f t="shared" si="1"/>
        <v>0</v>
      </c>
      <c r="F19" s="71">
        <f t="shared" si="2"/>
        <v>0</v>
      </c>
      <c r="K19" s="110"/>
    </row>
    <row r="20" spans="1:11" ht="15">
      <c r="A20" s="59" t="s">
        <v>73</v>
      </c>
      <c r="B20" s="69">
        <v>60</v>
      </c>
      <c r="C20" s="74">
        <v>4</v>
      </c>
      <c r="D20" s="71">
        <f t="shared" si="0"/>
        <v>240</v>
      </c>
      <c r="E20" s="74">
        <f t="shared" si="1"/>
        <v>4</v>
      </c>
      <c r="F20" s="71">
        <f t="shared" si="2"/>
        <v>240</v>
      </c>
      <c r="K20" s="110"/>
    </row>
    <row r="21" spans="1:11" ht="15">
      <c r="A21" s="59" t="s">
        <v>74</v>
      </c>
      <c r="B21" s="69">
        <v>34</v>
      </c>
      <c r="C21" s="74">
        <v>4</v>
      </c>
      <c r="D21" s="71">
        <f t="shared" si="0"/>
        <v>136</v>
      </c>
      <c r="E21" s="74">
        <f t="shared" si="1"/>
        <v>4</v>
      </c>
      <c r="F21" s="71">
        <f t="shared" si="2"/>
        <v>136</v>
      </c>
      <c r="K21" s="110"/>
    </row>
    <row r="22" spans="1:11" ht="15">
      <c r="A22" s="59" t="s">
        <v>75</v>
      </c>
      <c r="B22" s="69">
        <v>30.5</v>
      </c>
      <c r="C22" s="74">
        <v>0</v>
      </c>
      <c r="D22" s="71">
        <f t="shared" si="0"/>
        <v>0</v>
      </c>
      <c r="E22" s="74">
        <f t="shared" si="1"/>
        <v>0</v>
      </c>
      <c r="F22" s="71">
        <f t="shared" si="2"/>
        <v>0</v>
      </c>
      <c r="K22" s="110"/>
    </row>
    <row r="23" spans="1:11" ht="15">
      <c r="A23" s="59" t="s">
        <v>76</v>
      </c>
      <c r="B23" s="69">
        <v>16.5</v>
      </c>
      <c r="C23" s="74">
        <v>2</v>
      </c>
      <c r="D23" s="71">
        <f t="shared" si="0"/>
        <v>33</v>
      </c>
      <c r="E23" s="74">
        <f t="shared" si="1"/>
        <v>2</v>
      </c>
      <c r="F23" s="71">
        <f t="shared" si="2"/>
        <v>33</v>
      </c>
      <c r="K23" s="110"/>
    </row>
    <row r="24" spans="1:11" ht="15">
      <c r="A24" s="59" t="s">
        <v>77</v>
      </c>
      <c r="B24" s="69">
        <v>20</v>
      </c>
      <c r="C24" s="74">
        <v>0</v>
      </c>
      <c r="D24" s="71">
        <f t="shared" si="0"/>
        <v>0</v>
      </c>
      <c r="E24" s="74">
        <f t="shared" si="1"/>
        <v>0</v>
      </c>
      <c r="F24" s="71">
        <f t="shared" si="2"/>
        <v>0</v>
      </c>
      <c r="K24" s="110"/>
    </row>
    <row r="25" spans="1:11" ht="15">
      <c r="A25" s="59" t="s">
        <v>78</v>
      </c>
      <c r="B25" s="69">
        <v>20.5</v>
      </c>
      <c r="C25" s="74">
        <v>0</v>
      </c>
      <c r="D25" s="71">
        <f t="shared" si="0"/>
        <v>0</v>
      </c>
      <c r="E25" s="74">
        <f t="shared" si="1"/>
        <v>0</v>
      </c>
      <c r="F25" s="71">
        <f t="shared" si="2"/>
        <v>0</v>
      </c>
      <c r="K25" s="110"/>
    </row>
    <row r="26" spans="1:11" ht="15">
      <c r="A26" s="59" t="s">
        <v>79</v>
      </c>
      <c r="B26" s="69">
        <v>20</v>
      </c>
      <c r="C26" s="74">
        <v>0</v>
      </c>
      <c r="D26" s="71">
        <f t="shared" si="0"/>
        <v>0</v>
      </c>
      <c r="E26" s="74">
        <f t="shared" si="1"/>
        <v>0</v>
      </c>
      <c r="F26" s="71">
        <f t="shared" si="2"/>
        <v>0</v>
      </c>
      <c r="K26" s="110"/>
    </row>
    <row r="27" spans="1:11" ht="15.75" thickBot="1">
      <c r="A27" s="61" t="s">
        <v>80</v>
      </c>
      <c r="B27" s="54">
        <v>54</v>
      </c>
      <c r="C27" s="75">
        <v>2</v>
      </c>
      <c r="D27" s="73">
        <f t="shared" si="0"/>
        <v>108</v>
      </c>
      <c r="E27" s="75">
        <f t="shared" si="1"/>
        <v>2</v>
      </c>
      <c r="F27" s="73">
        <f t="shared" si="2"/>
        <v>108</v>
      </c>
      <c r="K27" s="110"/>
    </row>
    <row r="28" spans="1:11" ht="15.75" thickBot="1">
      <c r="A28" s="87" t="s">
        <v>120</v>
      </c>
      <c r="B28" s="88">
        <v>200</v>
      </c>
      <c r="C28" s="89">
        <v>0</v>
      </c>
      <c r="D28" s="90">
        <f t="shared" si="0"/>
        <v>0</v>
      </c>
      <c r="E28" s="89">
        <v>4</v>
      </c>
      <c r="F28" s="90">
        <f t="shared" si="2"/>
        <v>800</v>
      </c>
      <c r="K28" s="110"/>
    </row>
    <row r="29" spans="2:12" ht="15">
      <c r="B29" s="91">
        <f>SUM(B5:B28)</f>
        <v>1287</v>
      </c>
      <c r="C29" s="76"/>
      <c r="D29" s="84">
        <f>SUM(D5:D28)</f>
        <v>1048</v>
      </c>
      <c r="F29" s="84">
        <f>SUM(F5:F28)</f>
        <v>1848</v>
      </c>
      <c r="G29">
        <f>D29*'2015 bez doplnění v roce 2014'!$E$22</f>
        <v>205408</v>
      </c>
      <c r="I29">
        <f>F29*'2015 bez doplnění v roce 2014'!$E$22</f>
        <v>362208</v>
      </c>
      <c r="K29" s="110">
        <f>D29/Chaba2015a16!D29</f>
        <v>0.46381942907722945</v>
      </c>
      <c r="L29" s="110">
        <f>F29/Chaba2015a16!F29</f>
        <v>0.604020264749142</v>
      </c>
    </row>
    <row r="30" spans="1:6" ht="16.5" thickBot="1">
      <c r="A30" s="85" t="s">
        <v>57</v>
      </c>
      <c r="B30" s="85"/>
      <c r="C30" s="85"/>
      <c r="D30" s="85"/>
      <c r="E30" s="85" t="s">
        <v>128</v>
      </c>
      <c r="F30" s="92"/>
    </row>
    <row r="31" spans="1:6" ht="15">
      <c r="A31" s="49"/>
      <c r="D31" s="52">
        <f>C3</f>
        <v>2019</v>
      </c>
      <c r="F31" s="93">
        <f>C3</f>
        <v>2019</v>
      </c>
    </row>
    <row r="32" spans="1:6" ht="15.75" thickBot="1">
      <c r="A32" s="53" t="s">
        <v>44</v>
      </c>
      <c r="D32" s="55" t="s">
        <v>32</v>
      </c>
      <c r="F32" s="55" t="s">
        <v>32</v>
      </c>
    </row>
    <row r="33" spans="1:6" ht="15">
      <c r="A33" s="56" t="s">
        <v>81</v>
      </c>
      <c r="D33" s="58">
        <v>2</v>
      </c>
      <c r="F33" s="58">
        <f>D33</f>
        <v>2</v>
      </c>
    </row>
    <row r="34" spans="1:6" ht="15">
      <c r="A34" s="59" t="s">
        <v>82</v>
      </c>
      <c r="D34" s="60">
        <v>0</v>
      </c>
      <c r="F34" s="60">
        <f aca="true" t="shared" si="3" ref="F34:F50">D34</f>
        <v>0</v>
      </c>
    </row>
    <row r="35" spans="1:6" ht="15">
      <c r="A35" s="59" t="s">
        <v>83</v>
      </c>
      <c r="D35" s="60">
        <v>0</v>
      </c>
      <c r="F35" s="60">
        <f t="shared" si="3"/>
        <v>0</v>
      </c>
    </row>
    <row r="36" spans="1:6" ht="15">
      <c r="A36" s="59" t="s">
        <v>84</v>
      </c>
      <c r="D36" s="60">
        <v>0</v>
      </c>
      <c r="F36" s="60">
        <f t="shared" si="3"/>
        <v>0</v>
      </c>
    </row>
    <row r="37" spans="1:6" ht="15">
      <c r="A37" s="59" t="s">
        <v>85</v>
      </c>
      <c r="D37" s="60">
        <v>0</v>
      </c>
      <c r="F37" s="60">
        <f t="shared" si="3"/>
        <v>0</v>
      </c>
    </row>
    <row r="38" spans="1:6" ht="15">
      <c r="A38" s="59" t="s">
        <v>86</v>
      </c>
      <c r="D38" s="60">
        <v>0</v>
      </c>
      <c r="F38" s="60">
        <f t="shared" si="3"/>
        <v>0</v>
      </c>
    </row>
    <row r="39" spans="1:6" ht="15">
      <c r="A39" s="59" t="s">
        <v>87</v>
      </c>
      <c r="D39" s="60">
        <v>0</v>
      </c>
      <c r="F39" s="60">
        <f t="shared" si="3"/>
        <v>0</v>
      </c>
    </row>
    <row r="40" spans="1:6" ht="15">
      <c r="A40" s="59" t="s">
        <v>88</v>
      </c>
      <c r="D40" s="60">
        <v>0</v>
      </c>
      <c r="F40" s="60">
        <f t="shared" si="3"/>
        <v>0</v>
      </c>
    </row>
    <row r="41" spans="1:6" ht="15">
      <c r="A41" s="59" t="s">
        <v>89</v>
      </c>
      <c r="D41" s="60">
        <v>0</v>
      </c>
      <c r="F41" s="60">
        <f t="shared" si="3"/>
        <v>0</v>
      </c>
    </row>
    <row r="42" spans="1:6" ht="15">
      <c r="A42" s="59" t="s">
        <v>90</v>
      </c>
      <c r="D42" s="60">
        <v>2</v>
      </c>
      <c r="F42" s="60">
        <f t="shared" si="3"/>
        <v>2</v>
      </c>
    </row>
    <row r="43" spans="1:6" ht="15">
      <c r="A43" s="59" t="s">
        <v>98</v>
      </c>
      <c r="D43" s="60">
        <v>2</v>
      </c>
      <c r="F43" s="60">
        <f t="shared" si="3"/>
        <v>2</v>
      </c>
    </row>
    <row r="44" spans="1:6" ht="15">
      <c r="A44" s="59" t="s">
        <v>99</v>
      </c>
      <c r="D44" s="60">
        <v>2</v>
      </c>
      <c r="F44" s="60">
        <f t="shared" si="3"/>
        <v>2</v>
      </c>
    </row>
    <row r="45" spans="1:6" ht="15">
      <c r="A45" s="59" t="s">
        <v>91</v>
      </c>
      <c r="D45" s="60">
        <v>2</v>
      </c>
      <c r="F45" s="60">
        <f t="shared" si="3"/>
        <v>2</v>
      </c>
    </row>
    <row r="46" spans="1:6" ht="15">
      <c r="A46" s="59" t="s">
        <v>92</v>
      </c>
      <c r="D46" s="60">
        <v>2</v>
      </c>
      <c r="F46" s="60">
        <f t="shared" si="3"/>
        <v>2</v>
      </c>
    </row>
    <row r="47" spans="1:6" ht="15">
      <c r="A47" s="59" t="s">
        <v>93</v>
      </c>
      <c r="D47" s="60">
        <v>2</v>
      </c>
      <c r="F47" s="60">
        <f t="shared" si="3"/>
        <v>2</v>
      </c>
    </row>
    <row r="48" spans="1:6" ht="15">
      <c r="A48" s="59" t="s">
        <v>94</v>
      </c>
      <c r="D48" s="60">
        <v>2</v>
      </c>
      <c r="F48" s="60">
        <f t="shared" si="3"/>
        <v>2</v>
      </c>
    </row>
    <row r="49" spans="1:6" ht="15">
      <c r="A49" s="59" t="s">
        <v>95</v>
      </c>
      <c r="D49" s="60">
        <v>2</v>
      </c>
      <c r="F49" s="60">
        <f t="shared" si="3"/>
        <v>2</v>
      </c>
    </row>
    <row r="50" spans="1:6" ht="15.75" thickBot="1">
      <c r="A50" s="61" t="s">
        <v>96</v>
      </c>
      <c r="D50" s="63">
        <v>2</v>
      </c>
      <c r="F50" s="63">
        <f t="shared" si="3"/>
        <v>2</v>
      </c>
    </row>
    <row r="51" spans="4:12" ht="15">
      <c r="D51" s="84">
        <f>SUM(D33:D50)</f>
        <v>20</v>
      </c>
      <c r="E51" s="84"/>
      <c r="F51" s="84">
        <f>SUM(F33:F50)</f>
        <v>20</v>
      </c>
      <c r="G51">
        <f>D51*'2015 bez doplnění v roce 2014'!$E$24</f>
        <v>19000</v>
      </c>
      <c r="I51">
        <f>F51*'2015 bez doplnění v roce 2014'!$E$24</f>
        <v>19000</v>
      </c>
      <c r="K51" s="110">
        <f>D51/Chaba2015a16!D51</f>
        <v>0.5555555555555556</v>
      </c>
      <c r="L51" s="110">
        <f>F51/Chaba2015a16!F51</f>
        <v>0.5555555555555556</v>
      </c>
    </row>
    <row r="52" ht="15.75" thickBot="1"/>
    <row r="53" spans="1:6" ht="15">
      <c r="A53" s="49"/>
      <c r="B53" s="50"/>
      <c r="C53" s="51">
        <f>C3</f>
        <v>2019</v>
      </c>
      <c r="D53" s="77" t="s">
        <v>117</v>
      </c>
      <c r="E53" s="82">
        <f>C3</f>
        <v>2019</v>
      </c>
      <c r="F53" s="83" t="s">
        <v>118</v>
      </c>
    </row>
    <row r="54" spans="1:6" ht="15.75" thickBot="1">
      <c r="A54" s="53" t="s">
        <v>55</v>
      </c>
      <c r="B54" s="54" t="s">
        <v>56</v>
      </c>
      <c r="C54" s="54" t="s">
        <v>32</v>
      </c>
      <c r="D54" s="55" t="s">
        <v>97</v>
      </c>
      <c r="E54" s="54" t="s">
        <v>32</v>
      </c>
      <c r="F54" s="55" t="s">
        <v>97</v>
      </c>
    </row>
    <row r="55" spans="1:12" ht="15.75" thickBot="1">
      <c r="A55" s="100" t="s">
        <v>102</v>
      </c>
      <c r="B55" s="101">
        <v>4</v>
      </c>
      <c r="C55" s="101">
        <v>2</v>
      </c>
      <c r="D55" s="102">
        <f>B55*C55</f>
        <v>8</v>
      </c>
      <c r="E55" s="101">
        <f>C55</f>
        <v>2</v>
      </c>
      <c r="F55" s="102">
        <f>D55</f>
        <v>8</v>
      </c>
      <c r="G55">
        <f>D55*'2015 bez doplnění v roce 2014'!$E$23</f>
        <v>120000</v>
      </c>
      <c r="I55">
        <f>F55*'2015 bez doplnění v roce 2014'!$E$23</f>
        <v>120000</v>
      </c>
      <c r="K55" s="110">
        <f>D55/Chaba2015a16!D55</f>
        <v>1</v>
      </c>
      <c r="L55" s="110">
        <f>F55/Chaba2015a16!F55</f>
        <v>1</v>
      </c>
    </row>
    <row r="56" spans="1:12" ht="15.75" thickBot="1">
      <c r="A56" s="97" t="s">
        <v>119</v>
      </c>
      <c r="B56" s="98">
        <v>2</v>
      </c>
      <c r="C56" s="98">
        <v>0</v>
      </c>
      <c r="D56" s="99">
        <f>B56*C56</f>
        <v>0</v>
      </c>
      <c r="E56" s="98">
        <v>4</v>
      </c>
      <c r="F56" s="99">
        <f>B56*E56</f>
        <v>8</v>
      </c>
      <c r="G56">
        <f>D56*'2015 bez doplnění v roce 2014'!$E$23</f>
        <v>0</v>
      </c>
      <c r="I56">
        <f>F56*'2015 bez doplnění v roce 2014'!$E$23</f>
        <v>120000</v>
      </c>
      <c r="K56" s="110"/>
      <c r="L56" s="110">
        <f>F56/Chaba2015a16!F56</f>
        <v>1</v>
      </c>
    </row>
    <row r="57" spans="1:12" ht="15.75" thickBot="1">
      <c r="A57" s="94" t="s">
        <v>103</v>
      </c>
      <c r="B57" s="95">
        <v>6</v>
      </c>
      <c r="C57" s="95">
        <v>0</v>
      </c>
      <c r="D57" s="96">
        <f>B57*C57</f>
        <v>0</v>
      </c>
      <c r="E57" s="95">
        <f>C57</f>
        <v>0</v>
      </c>
      <c r="F57" s="96">
        <f>D57</f>
        <v>0</v>
      </c>
      <c r="G57">
        <f>D57*'2015 bez doplnění v roce 2014'!$E$25</f>
        <v>0</v>
      </c>
      <c r="I57">
        <f>F57*'2015 bez doplnění v roce 2014'!$E$25</f>
        <v>0</v>
      </c>
      <c r="K57" s="110">
        <f>D57/Chaba2015a16!D57</f>
        <v>0</v>
      </c>
      <c r="L57" s="110">
        <f>F57/Chaba2015a16!F57</f>
        <v>0</v>
      </c>
    </row>
    <row r="58" spans="1:9" ht="15">
      <c r="A58" s="111" t="s">
        <v>133</v>
      </c>
      <c r="D58">
        <v>4</v>
      </c>
      <c r="F58">
        <v>4</v>
      </c>
      <c r="G58">
        <f>D58*'2015 bez doplnění v roce 2014'!$E$26</f>
        <v>69600</v>
      </c>
      <c r="I58">
        <f>F58*'2015 bez doplnění v roce 2014'!$E$26</f>
        <v>69600</v>
      </c>
    </row>
    <row r="59" spans="1:9" ht="15">
      <c r="A59" s="111" t="s">
        <v>134</v>
      </c>
      <c r="D59">
        <v>1600</v>
      </c>
      <c r="F59">
        <v>1600</v>
      </c>
      <c r="G59">
        <f>D59*'2015 bez doplnění v roce 2014'!$E$27</f>
        <v>17600</v>
      </c>
      <c r="I59">
        <f>F59*'2015 bez doplnění v roce 2014'!$E$27</f>
        <v>17600</v>
      </c>
    </row>
    <row r="60" spans="1:9" ht="15">
      <c r="A60" s="111" t="s">
        <v>10</v>
      </c>
      <c r="D60">
        <v>4</v>
      </c>
      <c r="F60">
        <v>4</v>
      </c>
      <c r="G60">
        <f>D60*'2015 bez doplnění v roce 2014'!$E$28</f>
        <v>91200</v>
      </c>
      <c r="I60">
        <f>F60*'2015 bez doplnění v roce 2014'!$E$28</f>
        <v>91200</v>
      </c>
    </row>
    <row r="61" spans="7:10" ht="15">
      <c r="G61" s="84">
        <f>SUM(G29:G60)</f>
        <v>522808</v>
      </c>
      <c r="I61" s="84">
        <f>SUM(I29:I60)</f>
        <v>799608</v>
      </c>
      <c r="J61" t="s">
        <v>136</v>
      </c>
    </row>
  </sheetData>
  <printOptions/>
  <pageMargins left="0.7" right="0.7" top="0.787401575" bottom="0.787401575" header="0.3" footer="0.3"/>
  <pageSetup horizontalDpi="600" verticalDpi="600" orientation="portrait" paperSize="9" scale="87" r:id="rId1"/>
  <rowBreaks count="1" manualBreakCount="1">
    <brk id="29" max="16383" man="1"/>
  </rowBreaks>
  <colBreaks count="1" manualBreakCount="1">
    <brk id="6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zoomScale="60" workbookViewId="0" topLeftCell="A1">
      <selection activeCell="E57" sqref="E57"/>
    </sheetView>
  </sheetViews>
  <sheetFormatPr defaultColWidth="9.140625" defaultRowHeight="15"/>
  <cols>
    <col min="1" max="1" width="19.421875" style="0" customWidth="1"/>
    <col min="2" max="2" width="12.28125" style="0" customWidth="1"/>
    <col min="3" max="3" width="12.57421875" style="0" customWidth="1"/>
    <col min="4" max="4" width="13.140625" style="0" customWidth="1"/>
    <col min="5" max="5" width="14.421875" style="0" customWidth="1"/>
    <col min="6" max="6" width="12.57421875" style="0" customWidth="1"/>
    <col min="7" max="7" width="12.7109375" style="0" customWidth="1"/>
    <col min="8" max="8" width="2.28125" style="0" customWidth="1"/>
    <col min="9" max="9" width="12.421875" style="0" customWidth="1"/>
  </cols>
  <sheetData>
    <row r="1" spans="1:7" ht="28.5">
      <c r="A1" s="86" t="s">
        <v>30</v>
      </c>
      <c r="E1" s="86" t="s">
        <v>122</v>
      </c>
      <c r="G1" t="s">
        <v>135</v>
      </c>
    </row>
    <row r="2" ht="15.75" thickBot="1"/>
    <row r="3" spans="1:6" ht="15">
      <c r="A3" s="49"/>
      <c r="B3" s="50"/>
      <c r="C3" s="51" t="s">
        <v>131</v>
      </c>
      <c r="D3" s="77" t="s">
        <v>117</v>
      </c>
      <c r="E3" s="82" t="str">
        <f>C3</f>
        <v>2015a16</v>
      </c>
      <c r="F3" s="83" t="s">
        <v>118</v>
      </c>
    </row>
    <row r="4" spans="1:6" ht="15.75" thickBot="1">
      <c r="A4" s="53" t="s">
        <v>101</v>
      </c>
      <c r="B4" s="54" t="s">
        <v>31</v>
      </c>
      <c r="C4" s="54" t="s">
        <v>32</v>
      </c>
      <c r="D4" s="55" t="s">
        <v>97</v>
      </c>
      <c r="E4" s="54" t="s">
        <v>32</v>
      </c>
      <c r="F4" s="55" t="s">
        <v>97</v>
      </c>
    </row>
    <row r="5" spans="1:6" ht="15">
      <c r="A5" s="56" t="s">
        <v>33</v>
      </c>
      <c r="B5" s="106">
        <v>40</v>
      </c>
      <c r="C5" s="104">
        <v>4</v>
      </c>
      <c r="D5" s="105">
        <f>B5*C5</f>
        <v>160</v>
      </c>
      <c r="E5" s="104">
        <v>4</v>
      </c>
      <c r="F5" s="105">
        <f>B5*E5</f>
        <v>160</v>
      </c>
    </row>
    <row r="6" spans="1:6" ht="15">
      <c r="A6" s="59" t="s">
        <v>34</v>
      </c>
      <c r="B6" s="57">
        <v>60</v>
      </c>
      <c r="C6" s="74">
        <v>4</v>
      </c>
      <c r="D6" s="71">
        <f aca="true" t="shared" si="0" ref="D6:D15">B6*C6</f>
        <v>240</v>
      </c>
      <c r="E6" s="74">
        <v>4</v>
      </c>
      <c r="F6" s="71">
        <f aca="true" t="shared" si="1" ref="F6:F16">B6*E6</f>
        <v>240</v>
      </c>
    </row>
    <row r="7" spans="1:6" ht="15">
      <c r="A7" s="59" t="s">
        <v>35</v>
      </c>
      <c r="B7" s="57">
        <v>60</v>
      </c>
      <c r="C7" s="74">
        <v>4</v>
      </c>
      <c r="D7" s="71">
        <f t="shared" si="0"/>
        <v>240</v>
      </c>
      <c r="E7" s="74">
        <v>4</v>
      </c>
      <c r="F7" s="71">
        <f t="shared" si="1"/>
        <v>240</v>
      </c>
    </row>
    <row r="8" spans="1:6" ht="15">
      <c r="A8" s="59" t="s">
        <v>36</v>
      </c>
      <c r="B8" s="57">
        <v>40</v>
      </c>
      <c r="C8" s="74">
        <v>4</v>
      </c>
      <c r="D8" s="71">
        <f t="shared" si="0"/>
        <v>160</v>
      </c>
      <c r="E8" s="74">
        <v>4</v>
      </c>
      <c r="F8" s="71">
        <f t="shared" si="1"/>
        <v>160</v>
      </c>
    </row>
    <row r="9" spans="1:6" ht="15">
      <c r="A9" s="59" t="s">
        <v>37</v>
      </c>
      <c r="B9" s="57">
        <v>30</v>
      </c>
      <c r="C9" s="74">
        <v>4</v>
      </c>
      <c r="D9" s="71">
        <f t="shared" si="0"/>
        <v>120</v>
      </c>
      <c r="E9" s="74">
        <v>4</v>
      </c>
      <c r="F9" s="71">
        <f t="shared" si="1"/>
        <v>120</v>
      </c>
    </row>
    <row r="10" spans="1:6" ht="15">
      <c r="A10" s="59" t="s">
        <v>38</v>
      </c>
      <c r="B10" s="57">
        <v>50</v>
      </c>
      <c r="C10" s="74">
        <v>4</v>
      </c>
      <c r="D10" s="71">
        <f t="shared" si="0"/>
        <v>200</v>
      </c>
      <c r="E10" s="74">
        <v>4</v>
      </c>
      <c r="F10" s="71">
        <f t="shared" si="1"/>
        <v>200</v>
      </c>
    </row>
    <row r="11" spans="1:6" ht="15">
      <c r="A11" s="59" t="s">
        <v>39</v>
      </c>
      <c r="B11" s="57">
        <v>54.5</v>
      </c>
      <c r="C11" s="74">
        <v>4</v>
      </c>
      <c r="D11" s="71">
        <f t="shared" si="0"/>
        <v>218</v>
      </c>
      <c r="E11" s="74">
        <v>4</v>
      </c>
      <c r="F11" s="71">
        <f t="shared" si="1"/>
        <v>218</v>
      </c>
    </row>
    <row r="12" spans="1:6" ht="15">
      <c r="A12" s="59" t="s">
        <v>40</v>
      </c>
      <c r="B12" s="57">
        <v>40</v>
      </c>
      <c r="C12" s="74">
        <v>4</v>
      </c>
      <c r="D12" s="71">
        <f t="shared" si="0"/>
        <v>160</v>
      </c>
      <c r="E12" s="74">
        <v>4</v>
      </c>
      <c r="F12" s="71">
        <f t="shared" si="1"/>
        <v>160</v>
      </c>
    </row>
    <row r="13" spans="1:6" ht="15">
      <c r="A13" s="59" t="s">
        <v>41</v>
      </c>
      <c r="B13" s="57">
        <v>31</v>
      </c>
      <c r="C13" s="74">
        <v>4</v>
      </c>
      <c r="D13" s="71">
        <f t="shared" si="0"/>
        <v>124</v>
      </c>
      <c r="E13" s="74">
        <v>4</v>
      </c>
      <c r="F13" s="71">
        <f t="shared" si="1"/>
        <v>124</v>
      </c>
    </row>
    <row r="14" spans="1:6" ht="15">
      <c r="A14" s="59" t="s">
        <v>42</v>
      </c>
      <c r="B14" s="57">
        <v>59</v>
      </c>
      <c r="C14" s="74">
        <v>4</v>
      </c>
      <c r="D14" s="71">
        <f t="shared" si="0"/>
        <v>236</v>
      </c>
      <c r="E14" s="74">
        <v>4</v>
      </c>
      <c r="F14" s="71">
        <f t="shared" si="1"/>
        <v>236</v>
      </c>
    </row>
    <row r="15" spans="1:6" ht="15.75" thickBot="1">
      <c r="A15" s="61" t="s">
        <v>43</v>
      </c>
      <c r="B15" s="62">
        <v>59.5</v>
      </c>
      <c r="C15" s="75">
        <v>4</v>
      </c>
      <c r="D15" s="73">
        <f t="shared" si="0"/>
        <v>238</v>
      </c>
      <c r="E15" s="75">
        <v>4</v>
      </c>
      <c r="F15" s="73">
        <f t="shared" si="1"/>
        <v>238</v>
      </c>
    </row>
    <row r="16" spans="1:6" ht="15.75" thickBot="1">
      <c r="A16" s="87" t="s">
        <v>123</v>
      </c>
      <c r="B16" s="88">
        <v>180</v>
      </c>
      <c r="C16" s="89">
        <v>0</v>
      </c>
      <c r="D16" s="90">
        <f>B16*C16</f>
        <v>0</v>
      </c>
      <c r="E16" s="89">
        <v>4</v>
      </c>
      <c r="F16" s="90">
        <f t="shared" si="1"/>
        <v>720</v>
      </c>
    </row>
    <row r="17" spans="2:9" ht="15">
      <c r="B17" s="91">
        <f>SUM(B5:B16)</f>
        <v>704</v>
      </c>
      <c r="D17" s="84">
        <f>SUM(D5:D16)</f>
        <v>2096</v>
      </c>
      <c r="F17" s="84">
        <f>SUM(F5:F16)</f>
        <v>2816</v>
      </c>
      <c r="G17">
        <f>D17*'2015 bez doplnění v roce 2014'!$E$5</f>
        <v>410816</v>
      </c>
      <c r="I17">
        <f>F17*'2015 bez doplnění v roce 2014'!$E$5</f>
        <v>551936</v>
      </c>
    </row>
    <row r="18" ht="15.75" thickBot="1"/>
    <row r="19" spans="1:6" ht="15">
      <c r="A19" s="49"/>
      <c r="D19" s="52" t="str">
        <f>C3</f>
        <v>2015a16</v>
      </c>
      <c r="F19" s="93" t="str">
        <f>C3</f>
        <v>2015a16</v>
      </c>
    </row>
    <row r="20" spans="1:6" ht="15">
      <c r="A20" s="78" t="s">
        <v>44</v>
      </c>
      <c r="D20" s="70" t="s">
        <v>32</v>
      </c>
      <c r="F20" s="70" t="s">
        <v>32</v>
      </c>
    </row>
    <row r="21" spans="1:6" ht="15">
      <c r="A21" s="59" t="s">
        <v>45</v>
      </c>
      <c r="D21" s="64">
        <v>4</v>
      </c>
      <c r="F21" s="64">
        <v>4</v>
      </c>
    </row>
    <row r="22" spans="1:6" ht="15">
      <c r="A22" s="59" t="s">
        <v>46</v>
      </c>
      <c r="D22" s="64">
        <v>4</v>
      </c>
      <c r="F22" s="64">
        <v>4</v>
      </c>
    </row>
    <row r="23" spans="1:6" ht="15">
      <c r="A23" s="59" t="s">
        <v>47</v>
      </c>
      <c r="D23" s="64">
        <v>4</v>
      </c>
      <c r="F23" s="64">
        <v>4</v>
      </c>
    </row>
    <row r="24" spans="1:6" ht="15">
      <c r="A24" s="59" t="s">
        <v>48</v>
      </c>
      <c r="D24" s="64">
        <v>4</v>
      </c>
      <c r="F24" s="64">
        <v>4</v>
      </c>
    </row>
    <row r="25" spans="1:6" ht="15">
      <c r="A25" s="59" t="s">
        <v>49</v>
      </c>
      <c r="D25" s="64">
        <v>4</v>
      </c>
      <c r="F25" s="64">
        <v>4</v>
      </c>
    </row>
    <row r="26" spans="1:6" ht="15">
      <c r="A26" s="59" t="s">
        <v>50</v>
      </c>
      <c r="D26" s="64">
        <v>4</v>
      </c>
      <c r="F26" s="64">
        <v>4</v>
      </c>
    </row>
    <row r="27" spans="1:6" ht="15">
      <c r="A27" s="59" t="s">
        <v>51</v>
      </c>
      <c r="D27" s="64">
        <v>4</v>
      </c>
      <c r="F27" s="64">
        <v>4</v>
      </c>
    </row>
    <row r="28" spans="1:6" ht="15">
      <c r="A28" s="59" t="s">
        <v>52</v>
      </c>
      <c r="D28" s="64">
        <v>4</v>
      </c>
      <c r="F28" s="64">
        <v>4</v>
      </c>
    </row>
    <row r="29" spans="1:6" ht="15">
      <c r="A29" s="59" t="s">
        <v>53</v>
      </c>
      <c r="D29" s="64">
        <v>4</v>
      </c>
      <c r="F29" s="64">
        <v>4</v>
      </c>
    </row>
    <row r="30" spans="1:6" ht="15.75" thickBot="1">
      <c r="A30" s="61" t="s">
        <v>54</v>
      </c>
      <c r="D30" s="65">
        <v>4</v>
      </c>
      <c r="F30" s="65">
        <v>4</v>
      </c>
    </row>
    <row r="31" spans="1:9" ht="15">
      <c r="A31">
        <v>10</v>
      </c>
      <c r="D31">
        <v>40</v>
      </c>
      <c r="F31">
        <v>40</v>
      </c>
      <c r="G31">
        <f>D31*'2015 bez doplnění v roce 2014'!$E$9</f>
        <v>38000</v>
      </c>
      <c r="I31">
        <f>F31*'2015 bez doplnění v roce 2014'!$E$9</f>
        <v>38000</v>
      </c>
    </row>
    <row r="33" ht="15.75" thickBot="1">
      <c r="B33" t="s">
        <v>30</v>
      </c>
    </row>
    <row r="34" spans="1:6" ht="15">
      <c r="A34" s="66"/>
      <c r="B34" s="67"/>
      <c r="C34" s="51" t="str">
        <f>C3</f>
        <v>2015a16</v>
      </c>
      <c r="D34" s="77" t="s">
        <v>117</v>
      </c>
      <c r="E34" s="82" t="str">
        <f>C3</f>
        <v>2015a16</v>
      </c>
      <c r="F34" s="83" t="s">
        <v>118</v>
      </c>
    </row>
    <row r="35" spans="1:6" ht="15.75" thickBot="1">
      <c r="A35" s="68" t="s">
        <v>55</v>
      </c>
      <c r="B35" s="57" t="s">
        <v>56</v>
      </c>
      <c r="C35" s="54" t="s">
        <v>32</v>
      </c>
      <c r="D35" s="55" t="s">
        <v>97</v>
      </c>
      <c r="E35" s="54" t="s">
        <v>32</v>
      </c>
      <c r="F35" s="55" t="s">
        <v>97</v>
      </c>
    </row>
    <row r="36" spans="1:9" ht="15">
      <c r="A36" s="68" t="s">
        <v>13</v>
      </c>
      <c r="B36" s="57">
        <v>15</v>
      </c>
      <c r="C36" s="57">
        <v>4</v>
      </c>
      <c r="D36" s="71">
        <f>B36*C36</f>
        <v>60</v>
      </c>
      <c r="E36" s="57">
        <v>4</v>
      </c>
      <c r="F36" s="71">
        <f>B36*E36</f>
        <v>60</v>
      </c>
      <c r="G36">
        <f>D36*'2015 bez doplnění v roce 2014'!$E$6</f>
        <v>60000</v>
      </c>
      <c r="I36">
        <f>F36*'2015 bez doplnění v roce 2014'!$E$6</f>
        <v>60000</v>
      </c>
    </row>
    <row r="37" spans="1:9" ht="15">
      <c r="A37" s="107" t="s">
        <v>124</v>
      </c>
      <c r="B37" s="108">
        <v>7</v>
      </c>
      <c r="C37" s="108">
        <v>0</v>
      </c>
      <c r="D37" s="109">
        <f>B37*C37</f>
        <v>0</v>
      </c>
      <c r="E37" s="108">
        <v>4</v>
      </c>
      <c r="F37" s="109">
        <f>B37*E37</f>
        <v>28</v>
      </c>
      <c r="G37">
        <f>D37*'2015 bez doplnění v roce 2014'!$E$6</f>
        <v>0</v>
      </c>
      <c r="I37">
        <f>F37*'2015 bez doplnění v roce 2014'!$E$6</f>
        <v>28000</v>
      </c>
    </row>
    <row r="38" spans="1:9" ht="15">
      <c r="A38" s="68" t="s">
        <v>102</v>
      </c>
      <c r="B38" s="57">
        <v>5</v>
      </c>
      <c r="C38" s="57">
        <v>4</v>
      </c>
      <c r="D38" s="71">
        <f>B38*C38</f>
        <v>20</v>
      </c>
      <c r="E38" s="57">
        <v>4</v>
      </c>
      <c r="F38" s="71">
        <f>B38*E38</f>
        <v>20</v>
      </c>
      <c r="G38">
        <f>D38*'2015 bez doplnění v roce 2014'!$E$7</f>
        <v>300000</v>
      </c>
      <c r="I38">
        <f>F38*'2015 bez doplnění v roce 2014'!$E$7</f>
        <v>300000</v>
      </c>
    </row>
    <row r="39" spans="1:9" ht="15">
      <c r="A39" s="79" t="s">
        <v>119</v>
      </c>
      <c r="B39" s="80">
        <v>2</v>
      </c>
      <c r="C39" s="80">
        <v>0</v>
      </c>
      <c r="D39" s="81">
        <f>B39*C39</f>
        <v>0</v>
      </c>
      <c r="E39" s="80">
        <v>4</v>
      </c>
      <c r="F39" s="81">
        <f>B39*E39</f>
        <v>8</v>
      </c>
      <c r="G39">
        <f>D39*'2015 bez doplnění v roce 2014'!$E$7</f>
        <v>0</v>
      </c>
      <c r="I39">
        <f>F39*'2015 bez doplnění v roce 2014'!$E$7</f>
        <v>120000</v>
      </c>
    </row>
    <row r="40" spans="1:9" ht="15" customHeight="1" thickBot="1">
      <c r="A40" s="72" t="s">
        <v>125</v>
      </c>
      <c r="B40" s="62">
        <v>3</v>
      </c>
      <c r="C40" s="62">
        <v>4</v>
      </c>
      <c r="D40" s="73">
        <f>B40*C40</f>
        <v>12</v>
      </c>
      <c r="E40" s="62">
        <v>4</v>
      </c>
      <c r="F40" s="73">
        <f>B40*E40</f>
        <v>12</v>
      </c>
      <c r="G40">
        <f>D40*'2015 bez doplnění v roce 2014'!$E$8</f>
        <v>79200</v>
      </c>
      <c r="I40">
        <f>F40*'2015 bez doplnění v roce 2014'!$E$8</f>
        <v>79200</v>
      </c>
    </row>
    <row r="41" spans="1:9" ht="15">
      <c r="A41" s="111" t="s">
        <v>133</v>
      </c>
      <c r="D41">
        <v>4</v>
      </c>
      <c r="F41">
        <v>4</v>
      </c>
      <c r="G41">
        <f>D41*'2015 bez doplnění v roce 2014'!$E$10</f>
        <v>23200</v>
      </c>
      <c r="I41">
        <f>F41*'2015 bez doplnění v roce 2014'!$E$10</f>
        <v>23200</v>
      </c>
    </row>
    <row r="42" spans="1:9" ht="15">
      <c r="A42" s="111" t="s">
        <v>134</v>
      </c>
      <c r="D42">
        <v>1600</v>
      </c>
      <c r="F42">
        <v>1600</v>
      </c>
      <c r="G42">
        <f>D42*'2015 bez doplnění v roce 2014'!$E$11</f>
        <v>17600</v>
      </c>
      <c r="I42">
        <f>F42*'2015 bez doplnění v roce 2014'!$E$11</f>
        <v>17600</v>
      </c>
    </row>
    <row r="43" spans="1:9" ht="15">
      <c r="A43" s="111" t="s">
        <v>10</v>
      </c>
      <c r="D43">
        <v>4</v>
      </c>
      <c r="F43">
        <v>4</v>
      </c>
      <c r="G43">
        <f>D43*'2015 bez doplnění v roce 2014'!$E$12</f>
        <v>103200</v>
      </c>
      <c r="I43">
        <f>F43*'2015 bez doplnění v roce 2014'!$E$12</f>
        <v>103200</v>
      </c>
    </row>
    <row r="44" spans="7:10" ht="15">
      <c r="G44" s="84">
        <f>SUM(G17:G43)</f>
        <v>1032016</v>
      </c>
      <c r="I44" s="84">
        <f>SUM(I17:I43)</f>
        <v>1321136</v>
      </c>
      <c r="J44" t="s">
        <v>136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="60" workbookViewId="0" topLeftCell="A1">
      <selection activeCell="J51" sqref="J51"/>
    </sheetView>
  </sheetViews>
  <sheetFormatPr defaultColWidth="9.140625" defaultRowHeight="15"/>
  <cols>
    <col min="1" max="1" width="19.421875" style="0" customWidth="1"/>
    <col min="2" max="2" width="12.28125" style="0" customWidth="1"/>
    <col min="3" max="3" width="12.57421875" style="0" customWidth="1"/>
    <col min="4" max="4" width="13.140625" style="0" customWidth="1"/>
    <col min="5" max="5" width="14.421875" style="0" customWidth="1"/>
    <col min="6" max="6" width="12.57421875" style="0" customWidth="1"/>
    <col min="7" max="7" width="12.28125" style="0" customWidth="1"/>
    <col min="8" max="8" width="1.7109375" style="0" customWidth="1"/>
    <col min="9" max="9" width="14.140625" style="0" customWidth="1"/>
    <col min="10" max="10" width="10.140625" style="0" customWidth="1"/>
  </cols>
  <sheetData>
    <row r="1" spans="1:7" ht="28.5">
      <c r="A1" s="86" t="s">
        <v>30</v>
      </c>
      <c r="E1" s="86" t="s">
        <v>130</v>
      </c>
      <c r="G1" t="s">
        <v>135</v>
      </c>
    </row>
    <row r="2" ht="15.75" thickBot="1"/>
    <row r="3" spans="1:11" ht="15">
      <c r="A3" s="49"/>
      <c r="B3" s="50"/>
      <c r="C3" s="51" t="s">
        <v>132</v>
      </c>
      <c r="D3" s="77" t="s">
        <v>117</v>
      </c>
      <c r="E3" s="82" t="str">
        <f>C3</f>
        <v>2017a18</v>
      </c>
      <c r="F3" s="83" t="s">
        <v>118</v>
      </c>
      <c r="K3" t="s">
        <v>127</v>
      </c>
    </row>
    <row r="4" spans="1:6" ht="15.75" thickBot="1">
      <c r="A4" s="53" t="s">
        <v>101</v>
      </c>
      <c r="B4" s="54" t="s">
        <v>31</v>
      </c>
      <c r="C4" s="54" t="s">
        <v>32</v>
      </c>
      <c r="D4" s="55" t="s">
        <v>97</v>
      </c>
      <c r="E4" s="54" t="s">
        <v>32</v>
      </c>
      <c r="F4" s="55" t="s">
        <v>97</v>
      </c>
    </row>
    <row r="5" spans="1:6" ht="15">
      <c r="A5" s="56" t="s">
        <v>33</v>
      </c>
      <c r="B5" s="106">
        <v>40</v>
      </c>
      <c r="C5" s="104">
        <v>2</v>
      </c>
      <c r="D5" s="105">
        <f>B5*C5</f>
        <v>80</v>
      </c>
      <c r="E5" s="104">
        <f>C5</f>
        <v>2</v>
      </c>
      <c r="F5" s="105">
        <f>B5*E5</f>
        <v>80</v>
      </c>
    </row>
    <row r="6" spans="1:6" ht="15">
      <c r="A6" s="59" t="s">
        <v>34</v>
      </c>
      <c r="B6" s="57">
        <v>60</v>
      </c>
      <c r="C6" s="74">
        <v>2</v>
      </c>
      <c r="D6" s="71">
        <f aca="true" t="shared" si="0" ref="D6:D16">B6*C6</f>
        <v>120</v>
      </c>
      <c r="E6" s="74">
        <f aca="true" t="shared" si="1" ref="E6:E15">C6</f>
        <v>2</v>
      </c>
      <c r="F6" s="71">
        <f aca="true" t="shared" si="2" ref="F6:F16">B6*E6</f>
        <v>120</v>
      </c>
    </row>
    <row r="7" spans="1:6" ht="15">
      <c r="A7" s="59" t="s">
        <v>35</v>
      </c>
      <c r="B7" s="57">
        <v>60</v>
      </c>
      <c r="C7" s="74">
        <v>2</v>
      </c>
      <c r="D7" s="71">
        <f t="shared" si="0"/>
        <v>120</v>
      </c>
      <c r="E7" s="74">
        <f t="shared" si="1"/>
        <v>2</v>
      </c>
      <c r="F7" s="71">
        <f t="shared" si="2"/>
        <v>120</v>
      </c>
    </row>
    <row r="8" spans="1:6" ht="15">
      <c r="A8" s="59" t="s">
        <v>36</v>
      </c>
      <c r="B8" s="57">
        <v>40</v>
      </c>
      <c r="C8" s="74">
        <v>4</v>
      </c>
      <c r="D8" s="71">
        <f t="shared" si="0"/>
        <v>160</v>
      </c>
      <c r="E8" s="74">
        <f t="shared" si="1"/>
        <v>4</v>
      </c>
      <c r="F8" s="71">
        <f t="shared" si="2"/>
        <v>160</v>
      </c>
    </row>
    <row r="9" spans="1:6" ht="15">
      <c r="A9" s="59" t="s">
        <v>37</v>
      </c>
      <c r="B9" s="57">
        <v>30</v>
      </c>
      <c r="C9" s="74">
        <v>2</v>
      </c>
      <c r="D9" s="71">
        <f t="shared" si="0"/>
        <v>60</v>
      </c>
      <c r="E9" s="74">
        <f t="shared" si="1"/>
        <v>2</v>
      </c>
      <c r="F9" s="71">
        <f t="shared" si="2"/>
        <v>60</v>
      </c>
    </row>
    <row r="10" spans="1:6" ht="15">
      <c r="A10" s="59" t="s">
        <v>38</v>
      </c>
      <c r="B10" s="57">
        <v>50</v>
      </c>
      <c r="C10" s="74">
        <v>2</v>
      </c>
      <c r="D10" s="71">
        <f t="shared" si="0"/>
        <v>100</v>
      </c>
      <c r="E10" s="74">
        <f t="shared" si="1"/>
        <v>2</v>
      </c>
      <c r="F10" s="71">
        <f t="shared" si="2"/>
        <v>100</v>
      </c>
    </row>
    <row r="11" spans="1:6" ht="15">
      <c r="A11" s="59" t="s">
        <v>39</v>
      </c>
      <c r="B11" s="57">
        <v>54.5</v>
      </c>
      <c r="C11" s="74">
        <v>4</v>
      </c>
      <c r="D11" s="71">
        <f t="shared" si="0"/>
        <v>218</v>
      </c>
      <c r="E11" s="74">
        <f t="shared" si="1"/>
        <v>4</v>
      </c>
      <c r="F11" s="71">
        <f t="shared" si="2"/>
        <v>218</v>
      </c>
    </row>
    <row r="12" spans="1:6" ht="15">
      <c r="A12" s="59" t="s">
        <v>40</v>
      </c>
      <c r="B12" s="57">
        <v>40</v>
      </c>
      <c r="C12" s="74">
        <v>4</v>
      </c>
      <c r="D12" s="71">
        <f t="shared" si="0"/>
        <v>160</v>
      </c>
      <c r="E12" s="74">
        <f t="shared" si="1"/>
        <v>4</v>
      </c>
      <c r="F12" s="71">
        <f t="shared" si="2"/>
        <v>160</v>
      </c>
    </row>
    <row r="13" spans="1:6" ht="15">
      <c r="A13" s="59" t="s">
        <v>41</v>
      </c>
      <c r="B13" s="57">
        <v>31</v>
      </c>
      <c r="C13" s="74">
        <v>4</v>
      </c>
      <c r="D13" s="71">
        <f t="shared" si="0"/>
        <v>124</v>
      </c>
      <c r="E13" s="74">
        <f t="shared" si="1"/>
        <v>4</v>
      </c>
      <c r="F13" s="71">
        <f t="shared" si="2"/>
        <v>124</v>
      </c>
    </row>
    <row r="14" spans="1:6" ht="15">
      <c r="A14" s="59" t="s">
        <v>42</v>
      </c>
      <c r="B14" s="57">
        <v>59</v>
      </c>
      <c r="C14" s="74">
        <v>4</v>
      </c>
      <c r="D14" s="71">
        <f t="shared" si="0"/>
        <v>236</v>
      </c>
      <c r="E14" s="74">
        <f t="shared" si="1"/>
        <v>4</v>
      </c>
      <c r="F14" s="71">
        <f t="shared" si="2"/>
        <v>236</v>
      </c>
    </row>
    <row r="15" spans="1:6" ht="15.75" thickBot="1">
      <c r="A15" s="61" t="s">
        <v>43</v>
      </c>
      <c r="B15" s="62">
        <v>59.5</v>
      </c>
      <c r="C15" s="75">
        <v>4</v>
      </c>
      <c r="D15" s="73">
        <f t="shared" si="0"/>
        <v>238</v>
      </c>
      <c r="E15" s="75">
        <f t="shared" si="1"/>
        <v>4</v>
      </c>
      <c r="F15" s="73">
        <f t="shared" si="2"/>
        <v>238</v>
      </c>
    </row>
    <row r="16" spans="1:12" ht="15.75" thickBot="1">
      <c r="A16" s="87" t="s">
        <v>123</v>
      </c>
      <c r="B16" s="88">
        <v>180</v>
      </c>
      <c r="C16" s="89">
        <v>0</v>
      </c>
      <c r="D16" s="90">
        <f t="shared" si="0"/>
        <v>0</v>
      </c>
      <c r="E16" s="89">
        <v>4</v>
      </c>
      <c r="F16" s="90">
        <f t="shared" si="2"/>
        <v>720</v>
      </c>
      <c r="K16" s="110"/>
      <c r="L16" s="110"/>
    </row>
    <row r="17" spans="2:12" ht="15">
      <c r="B17" s="91">
        <f>SUM(B5:B16)</f>
        <v>704</v>
      </c>
      <c r="D17" s="84">
        <f>SUM(D5:D16)</f>
        <v>1616</v>
      </c>
      <c r="F17" s="84">
        <f>SUM(F5:F16)</f>
        <v>2336</v>
      </c>
      <c r="G17">
        <f>D17*'2015 bez doplnění v roce 2014'!$E$5</f>
        <v>316736</v>
      </c>
      <c r="I17">
        <f>F17*'2015 bez doplnění v roce 2014'!$E$5</f>
        <v>457856</v>
      </c>
      <c r="K17" s="110">
        <f>D17/Ležáky2015a16!D17</f>
        <v>0.7709923664122137</v>
      </c>
      <c r="L17" s="110">
        <f>F17/Ležáky2015a16!F17</f>
        <v>0.8295454545454546</v>
      </c>
    </row>
    <row r="18" ht="15.75" thickBot="1"/>
    <row r="19" spans="1:6" ht="15">
      <c r="A19" s="49"/>
      <c r="D19" s="52" t="str">
        <f>C3</f>
        <v>2017a18</v>
      </c>
      <c r="F19" s="93" t="str">
        <f>C3</f>
        <v>2017a18</v>
      </c>
    </row>
    <row r="20" spans="1:6" ht="15">
      <c r="A20" s="78" t="s">
        <v>44</v>
      </c>
      <c r="D20" s="70" t="s">
        <v>32</v>
      </c>
      <c r="F20" s="70" t="s">
        <v>32</v>
      </c>
    </row>
    <row r="21" spans="1:6" ht="15">
      <c r="A21" s="59" t="s">
        <v>45</v>
      </c>
      <c r="D21" s="64">
        <v>3</v>
      </c>
      <c r="F21" s="64">
        <f>D21</f>
        <v>3</v>
      </c>
    </row>
    <row r="22" spans="1:6" ht="15">
      <c r="A22" s="59" t="s">
        <v>46</v>
      </c>
      <c r="D22" s="64">
        <v>3</v>
      </c>
      <c r="F22" s="64">
        <f aca="true" t="shared" si="3" ref="F22:F30">D22</f>
        <v>3</v>
      </c>
    </row>
    <row r="23" spans="1:6" ht="15">
      <c r="A23" s="59" t="s">
        <v>47</v>
      </c>
      <c r="D23" s="64">
        <v>3</v>
      </c>
      <c r="F23" s="64">
        <f t="shared" si="3"/>
        <v>3</v>
      </c>
    </row>
    <row r="24" spans="1:6" ht="15">
      <c r="A24" s="59" t="s">
        <v>48</v>
      </c>
      <c r="D24" s="64">
        <v>3</v>
      </c>
      <c r="F24" s="64">
        <f t="shared" si="3"/>
        <v>3</v>
      </c>
    </row>
    <row r="25" spans="1:6" ht="15">
      <c r="A25" s="59" t="s">
        <v>49</v>
      </c>
      <c r="D25" s="64">
        <v>3</v>
      </c>
      <c r="F25" s="64">
        <f t="shared" si="3"/>
        <v>3</v>
      </c>
    </row>
    <row r="26" spans="1:6" ht="15">
      <c r="A26" s="59" t="s">
        <v>50</v>
      </c>
      <c r="D26" s="64">
        <v>3</v>
      </c>
      <c r="F26" s="64">
        <f t="shared" si="3"/>
        <v>3</v>
      </c>
    </row>
    <row r="27" spans="1:6" ht="15">
      <c r="A27" s="59" t="s">
        <v>51</v>
      </c>
      <c r="D27" s="64">
        <v>3</v>
      </c>
      <c r="F27" s="64">
        <f t="shared" si="3"/>
        <v>3</v>
      </c>
    </row>
    <row r="28" spans="1:6" ht="15">
      <c r="A28" s="59" t="s">
        <v>52</v>
      </c>
      <c r="D28" s="64">
        <v>3</v>
      </c>
      <c r="F28" s="64">
        <f t="shared" si="3"/>
        <v>3</v>
      </c>
    </row>
    <row r="29" spans="1:6" ht="15">
      <c r="A29" s="59" t="s">
        <v>53</v>
      </c>
      <c r="D29" s="64">
        <v>3</v>
      </c>
      <c r="F29" s="64">
        <f t="shared" si="3"/>
        <v>3</v>
      </c>
    </row>
    <row r="30" spans="1:6" ht="15.75" thickBot="1">
      <c r="A30" s="61" t="s">
        <v>54</v>
      </c>
      <c r="D30" s="65">
        <v>3</v>
      </c>
      <c r="F30" s="65">
        <f t="shared" si="3"/>
        <v>3</v>
      </c>
    </row>
    <row r="31" spans="1:12" ht="15">
      <c r="A31">
        <v>10</v>
      </c>
      <c r="D31" s="84">
        <f>SUM(D21:D30)</f>
        <v>30</v>
      </c>
      <c r="F31" s="84">
        <f>SUM(F21:F30)</f>
        <v>30</v>
      </c>
      <c r="G31">
        <f>D31*'2015 bez doplnění v roce 2014'!$E$9</f>
        <v>28500</v>
      </c>
      <c r="I31">
        <f>F31*'2015 bez doplnění v roce 2014'!$E$9</f>
        <v>28500</v>
      </c>
      <c r="K31" s="110">
        <f>D31/Ležáky2015a16!D31</f>
        <v>0.75</v>
      </c>
      <c r="L31" s="110">
        <f>F31/Ležáky2015a16!F31</f>
        <v>0.75</v>
      </c>
    </row>
    <row r="33" ht="15.75" thickBot="1">
      <c r="B33" t="s">
        <v>30</v>
      </c>
    </row>
    <row r="34" spans="1:6" ht="15">
      <c r="A34" s="66"/>
      <c r="B34" s="67"/>
      <c r="C34" s="51" t="str">
        <f>C3</f>
        <v>2017a18</v>
      </c>
      <c r="D34" s="77" t="s">
        <v>117</v>
      </c>
      <c r="E34" s="82" t="str">
        <f>C3</f>
        <v>2017a18</v>
      </c>
      <c r="F34" s="83" t="s">
        <v>118</v>
      </c>
    </row>
    <row r="35" spans="1:6" ht="15.75" thickBot="1">
      <c r="A35" s="68" t="s">
        <v>55</v>
      </c>
      <c r="B35" s="57" t="s">
        <v>56</v>
      </c>
      <c r="C35" s="54" t="s">
        <v>32</v>
      </c>
      <c r="D35" s="55" t="s">
        <v>97</v>
      </c>
      <c r="E35" s="54" t="s">
        <v>32</v>
      </c>
      <c r="F35" s="55" t="s">
        <v>97</v>
      </c>
    </row>
    <row r="36" spans="1:12" ht="15">
      <c r="A36" s="68" t="s">
        <v>13</v>
      </c>
      <c r="B36" s="57">
        <v>15</v>
      </c>
      <c r="C36" s="57">
        <v>4</v>
      </c>
      <c r="D36" s="71">
        <f>B36*C36</f>
        <v>60</v>
      </c>
      <c r="E36" s="57">
        <f>C36</f>
        <v>4</v>
      </c>
      <c r="F36" s="71">
        <f>B36*E36</f>
        <v>60</v>
      </c>
      <c r="G36">
        <f>D36*'2015 bez doplnění v roce 2014'!$E$6</f>
        <v>60000</v>
      </c>
      <c r="I36">
        <f>F36*'2015 bez doplnění v roce 2014'!$E$6</f>
        <v>60000</v>
      </c>
      <c r="K36" s="110">
        <f>D36/Ležáky2015a16!D36</f>
        <v>1</v>
      </c>
      <c r="L36" s="110">
        <f>F36/Ležáky2015a16!F36</f>
        <v>1</v>
      </c>
    </row>
    <row r="37" spans="1:12" ht="15">
      <c r="A37" s="107" t="s">
        <v>124</v>
      </c>
      <c r="B37" s="108">
        <v>7</v>
      </c>
      <c r="C37" s="108">
        <v>0</v>
      </c>
      <c r="D37" s="109">
        <f>B37*C37</f>
        <v>0</v>
      </c>
      <c r="E37" s="108">
        <v>4</v>
      </c>
      <c r="F37" s="109">
        <f>B37*E37</f>
        <v>28</v>
      </c>
      <c r="G37">
        <f>D37*'2015 bez doplnění v roce 2014'!$E$6</f>
        <v>0</v>
      </c>
      <c r="I37">
        <f>F37*'2015 bez doplnění v roce 2014'!$E$6</f>
        <v>28000</v>
      </c>
      <c r="K37" s="110"/>
      <c r="L37" s="110">
        <f>F37/Ležáky2015a16!F37</f>
        <v>1</v>
      </c>
    </row>
    <row r="38" spans="1:12" ht="15">
      <c r="A38" s="68" t="s">
        <v>102</v>
      </c>
      <c r="B38" s="57">
        <v>5</v>
      </c>
      <c r="C38" s="57">
        <v>3</v>
      </c>
      <c r="D38" s="71">
        <f>B38*C38</f>
        <v>15</v>
      </c>
      <c r="E38" s="57">
        <f>C38</f>
        <v>3</v>
      </c>
      <c r="F38" s="71">
        <f>B38*E38</f>
        <v>15</v>
      </c>
      <c r="G38">
        <f>D38*'2015 bez doplnění v roce 2014'!$E$7</f>
        <v>225000</v>
      </c>
      <c r="I38">
        <f>F38*'2015 bez doplnění v roce 2014'!$E$7</f>
        <v>225000</v>
      </c>
      <c r="K38" s="110">
        <f>D38/Ležáky2015a16!D38</f>
        <v>0.75</v>
      </c>
      <c r="L38" s="110">
        <f>F38/Ležáky2015a16!F38</f>
        <v>0.75</v>
      </c>
    </row>
    <row r="39" spans="1:12" ht="15">
      <c r="A39" s="79" t="s">
        <v>119</v>
      </c>
      <c r="B39" s="80">
        <v>2</v>
      </c>
      <c r="C39" s="80">
        <v>0</v>
      </c>
      <c r="D39" s="81">
        <f>B39*C39</f>
        <v>0</v>
      </c>
      <c r="E39" s="80">
        <v>4</v>
      </c>
      <c r="F39" s="81">
        <f>B39*E39</f>
        <v>8</v>
      </c>
      <c r="G39">
        <f>D39*'2015 bez doplnění v roce 2014'!$E$7</f>
        <v>0</v>
      </c>
      <c r="I39">
        <f>F39*'2015 bez doplnění v roce 2014'!$E$7</f>
        <v>120000</v>
      </c>
      <c r="K39" s="110"/>
      <c r="L39" s="110">
        <f>F39/Ležáky2015a16!F39</f>
        <v>1</v>
      </c>
    </row>
    <row r="40" spans="1:12" ht="15" customHeight="1" thickBot="1">
      <c r="A40" s="72" t="s">
        <v>125</v>
      </c>
      <c r="B40" s="62">
        <v>3</v>
      </c>
      <c r="C40" s="62">
        <v>3</v>
      </c>
      <c r="D40" s="73">
        <f>B40*C40</f>
        <v>9</v>
      </c>
      <c r="E40" s="62">
        <f>C40</f>
        <v>3</v>
      </c>
      <c r="F40" s="73">
        <f>B40*E40</f>
        <v>9</v>
      </c>
      <c r="G40">
        <f>D40*'2015 bez doplnění v roce 2014'!$E$8</f>
        <v>59400</v>
      </c>
      <c r="I40">
        <f>F40*'2015 bez doplnění v roce 2014'!$E$8</f>
        <v>59400</v>
      </c>
      <c r="K40" s="110">
        <f>D40/Ležáky2015a16!D40</f>
        <v>0.75</v>
      </c>
      <c r="L40" s="110">
        <f>F40/Ležáky2015a16!F40</f>
        <v>0.75</v>
      </c>
    </row>
    <row r="41" spans="1:9" ht="15">
      <c r="A41" s="111" t="s">
        <v>133</v>
      </c>
      <c r="D41">
        <v>4</v>
      </c>
      <c r="F41">
        <v>4</v>
      </c>
      <c r="G41">
        <f>D41*'2015 bez doplnění v roce 2014'!$E$10</f>
        <v>23200</v>
      </c>
      <c r="I41">
        <f>F41*'2015 bez doplnění v roce 2014'!$E$10</f>
        <v>23200</v>
      </c>
    </row>
    <row r="42" spans="1:9" ht="15">
      <c r="A42" s="111" t="s">
        <v>134</v>
      </c>
      <c r="D42">
        <v>1600</v>
      </c>
      <c r="F42">
        <v>1600</v>
      </c>
      <c r="G42">
        <f>D42*'2015 bez doplnění v roce 2014'!$E$11</f>
        <v>17600</v>
      </c>
      <c r="I42">
        <f>F42*'2015 bez doplnění v roce 2014'!$E$11</f>
        <v>17600</v>
      </c>
    </row>
    <row r="43" spans="1:9" ht="15">
      <c r="A43" s="111" t="s">
        <v>10</v>
      </c>
      <c r="D43">
        <v>4</v>
      </c>
      <c r="F43">
        <v>4</v>
      </c>
      <c r="G43">
        <f>D43*'2015 bez doplnění v roce 2014'!$E$12</f>
        <v>103200</v>
      </c>
      <c r="I43">
        <f>F43*'2015 bez doplnění v roce 2014'!$E$12</f>
        <v>103200</v>
      </c>
    </row>
    <row r="44" spans="7:10" ht="15">
      <c r="G44" s="84">
        <f>SUM(G17:G43)</f>
        <v>833636</v>
      </c>
      <c r="I44" s="84">
        <f>SUM(I17:I43)</f>
        <v>1122756</v>
      </c>
      <c r="J44" t="s">
        <v>136</v>
      </c>
    </row>
  </sheetData>
  <printOptions/>
  <pageMargins left="0.7" right="0.7" top="0.787401575" bottom="0.787401575" header="0.3" footer="0.3"/>
  <pageSetup horizontalDpi="600" verticalDpi="600" orientation="portrait" paperSize="9" scale="77" r:id="rId1"/>
  <colBreaks count="2" manualBreakCount="2">
    <brk id="6" max="16383" man="1"/>
    <brk id="10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="60" workbookViewId="0" topLeftCell="A1">
      <selection activeCell="G51" sqref="G51"/>
    </sheetView>
  </sheetViews>
  <sheetFormatPr defaultColWidth="9.140625" defaultRowHeight="15"/>
  <cols>
    <col min="1" max="1" width="19.421875" style="0" customWidth="1"/>
    <col min="2" max="2" width="12.28125" style="0" customWidth="1"/>
    <col min="3" max="3" width="12.57421875" style="0" customWidth="1"/>
    <col min="4" max="4" width="13.140625" style="0" customWidth="1"/>
    <col min="5" max="5" width="14.421875" style="0" customWidth="1"/>
    <col min="6" max="6" width="12.57421875" style="0" customWidth="1"/>
  </cols>
  <sheetData>
    <row r="1" spans="1:7" ht="28.5">
      <c r="A1" s="86" t="s">
        <v>30</v>
      </c>
      <c r="E1" s="86" t="s">
        <v>129</v>
      </c>
      <c r="G1" t="s">
        <v>135</v>
      </c>
    </row>
    <row r="2" ht="15.75" thickBot="1"/>
    <row r="3" spans="1:11" ht="15">
      <c r="A3" s="49"/>
      <c r="B3" s="50"/>
      <c r="C3" s="51">
        <v>2019</v>
      </c>
      <c r="D3" s="77" t="s">
        <v>117</v>
      </c>
      <c r="E3" s="82">
        <f>C3</f>
        <v>2019</v>
      </c>
      <c r="F3" s="83" t="s">
        <v>118</v>
      </c>
      <c r="K3" t="s">
        <v>127</v>
      </c>
    </row>
    <row r="4" spans="1:6" ht="15.75" thickBot="1">
      <c r="A4" s="53" t="s">
        <v>101</v>
      </c>
      <c r="B4" s="54" t="s">
        <v>31</v>
      </c>
      <c r="C4" s="54" t="s">
        <v>32</v>
      </c>
      <c r="D4" s="55" t="s">
        <v>97</v>
      </c>
      <c r="E4" s="54" t="s">
        <v>32</v>
      </c>
      <c r="F4" s="55" t="s">
        <v>97</v>
      </c>
    </row>
    <row r="5" spans="1:6" ht="15">
      <c r="A5" s="56" t="s">
        <v>33</v>
      </c>
      <c r="B5" s="106">
        <v>40</v>
      </c>
      <c r="C5" s="104">
        <v>2</v>
      </c>
      <c r="D5" s="105">
        <f>B5*C5</f>
        <v>80</v>
      </c>
      <c r="E5" s="104">
        <f>C5</f>
        <v>2</v>
      </c>
      <c r="F5" s="105">
        <f>B5*E5</f>
        <v>80</v>
      </c>
    </row>
    <row r="6" spans="1:6" ht="15">
      <c r="A6" s="59" t="s">
        <v>34</v>
      </c>
      <c r="B6" s="57">
        <v>60</v>
      </c>
      <c r="C6" s="74">
        <v>2</v>
      </c>
      <c r="D6" s="71">
        <f aca="true" t="shared" si="0" ref="D6:D16">B6*C6</f>
        <v>120</v>
      </c>
      <c r="E6" s="74">
        <f aca="true" t="shared" si="1" ref="E6:E15">C6</f>
        <v>2</v>
      </c>
      <c r="F6" s="71">
        <f aca="true" t="shared" si="2" ref="F6:F16">B6*E6</f>
        <v>120</v>
      </c>
    </row>
    <row r="7" spans="1:6" ht="15">
      <c r="A7" s="59" t="s">
        <v>35</v>
      </c>
      <c r="B7" s="57">
        <v>60</v>
      </c>
      <c r="C7" s="74">
        <v>2</v>
      </c>
      <c r="D7" s="71">
        <f t="shared" si="0"/>
        <v>120</v>
      </c>
      <c r="E7" s="74">
        <f t="shared" si="1"/>
        <v>2</v>
      </c>
      <c r="F7" s="71">
        <f t="shared" si="2"/>
        <v>120</v>
      </c>
    </row>
    <row r="8" spans="1:6" ht="15">
      <c r="A8" s="59" t="s">
        <v>36</v>
      </c>
      <c r="B8" s="57">
        <v>40</v>
      </c>
      <c r="C8" s="74">
        <v>2</v>
      </c>
      <c r="D8" s="71">
        <f t="shared" si="0"/>
        <v>80</v>
      </c>
      <c r="E8" s="74">
        <f t="shared" si="1"/>
        <v>2</v>
      </c>
      <c r="F8" s="71">
        <f t="shared" si="2"/>
        <v>80</v>
      </c>
    </row>
    <row r="9" spans="1:6" ht="15">
      <c r="A9" s="59" t="s">
        <v>37</v>
      </c>
      <c r="B9" s="57">
        <v>30</v>
      </c>
      <c r="C9" s="74">
        <v>2</v>
      </c>
      <c r="D9" s="71">
        <f t="shared" si="0"/>
        <v>60</v>
      </c>
      <c r="E9" s="74">
        <f t="shared" si="1"/>
        <v>2</v>
      </c>
      <c r="F9" s="71">
        <f t="shared" si="2"/>
        <v>60</v>
      </c>
    </row>
    <row r="10" spans="1:6" ht="15">
      <c r="A10" s="59" t="s">
        <v>38</v>
      </c>
      <c r="B10" s="57">
        <v>50</v>
      </c>
      <c r="C10" s="74">
        <v>2</v>
      </c>
      <c r="D10" s="71">
        <f t="shared" si="0"/>
        <v>100</v>
      </c>
      <c r="E10" s="74">
        <f t="shared" si="1"/>
        <v>2</v>
      </c>
      <c r="F10" s="71">
        <f t="shared" si="2"/>
        <v>100</v>
      </c>
    </row>
    <row r="11" spans="1:6" ht="15">
      <c r="A11" s="59" t="s">
        <v>39</v>
      </c>
      <c r="B11" s="57">
        <v>54.5</v>
      </c>
      <c r="C11" s="74">
        <v>2</v>
      </c>
      <c r="D11" s="71">
        <f t="shared" si="0"/>
        <v>109</v>
      </c>
      <c r="E11" s="74">
        <f t="shared" si="1"/>
        <v>2</v>
      </c>
      <c r="F11" s="71">
        <f t="shared" si="2"/>
        <v>109</v>
      </c>
    </row>
    <row r="12" spans="1:6" ht="15">
      <c r="A12" s="59" t="s">
        <v>40</v>
      </c>
      <c r="B12" s="57">
        <v>40</v>
      </c>
      <c r="C12" s="74">
        <v>2</v>
      </c>
      <c r="D12" s="71">
        <f t="shared" si="0"/>
        <v>80</v>
      </c>
      <c r="E12" s="74">
        <f t="shared" si="1"/>
        <v>2</v>
      </c>
      <c r="F12" s="71">
        <f t="shared" si="2"/>
        <v>80</v>
      </c>
    </row>
    <row r="13" spans="1:6" ht="15">
      <c r="A13" s="59" t="s">
        <v>41</v>
      </c>
      <c r="B13" s="57">
        <v>31</v>
      </c>
      <c r="C13" s="74">
        <v>2</v>
      </c>
      <c r="D13" s="71">
        <f t="shared" si="0"/>
        <v>62</v>
      </c>
      <c r="E13" s="74">
        <f t="shared" si="1"/>
        <v>2</v>
      </c>
      <c r="F13" s="71">
        <f t="shared" si="2"/>
        <v>62</v>
      </c>
    </row>
    <row r="14" spans="1:6" ht="15">
      <c r="A14" s="59" t="s">
        <v>42</v>
      </c>
      <c r="B14" s="57">
        <v>59</v>
      </c>
      <c r="C14" s="74">
        <v>2</v>
      </c>
      <c r="D14" s="71">
        <f t="shared" si="0"/>
        <v>118</v>
      </c>
      <c r="E14" s="74">
        <f t="shared" si="1"/>
        <v>2</v>
      </c>
      <c r="F14" s="71">
        <f t="shared" si="2"/>
        <v>118</v>
      </c>
    </row>
    <row r="15" spans="1:6" ht="15.75" thickBot="1">
      <c r="A15" s="61" t="s">
        <v>43</v>
      </c>
      <c r="B15" s="62">
        <v>59.5</v>
      </c>
      <c r="C15" s="75">
        <v>2</v>
      </c>
      <c r="D15" s="73">
        <f t="shared" si="0"/>
        <v>119</v>
      </c>
      <c r="E15" s="75">
        <f t="shared" si="1"/>
        <v>2</v>
      </c>
      <c r="F15" s="73">
        <f t="shared" si="2"/>
        <v>119</v>
      </c>
    </row>
    <row r="16" spans="1:12" ht="15.75" thickBot="1">
      <c r="A16" s="87" t="s">
        <v>123</v>
      </c>
      <c r="B16" s="88">
        <v>180</v>
      </c>
      <c r="C16" s="89">
        <v>0</v>
      </c>
      <c r="D16" s="90">
        <f t="shared" si="0"/>
        <v>0</v>
      </c>
      <c r="E16" s="89">
        <v>4</v>
      </c>
      <c r="F16" s="90">
        <f t="shared" si="2"/>
        <v>720</v>
      </c>
      <c r="K16" s="110"/>
      <c r="L16" s="110"/>
    </row>
    <row r="17" spans="2:12" ht="15">
      <c r="B17" s="91">
        <f>SUM(B5:B16)</f>
        <v>704</v>
      </c>
      <c r="D17" s="84">
        <f>SUM(D5:D16)</f>
        <v>1048</v>
      </c>
      <c r="F17" s="84">
        <f>SUM(F5:F16)</f>
        <v>1768</v>
      </c>
      <c r="G17">
        <f>D17*'2015 bez doplnění v roce 2014'!$E$5</f>
        <v>205408</v>
      </c>
      <c r="I17">
        <f>F17*'2015 bez doplnění v roce 2014'!$E$5</f>
        <v>346528</v>
      </c>
      <c r="K17" s="110">
        <f>D17/Ležáky2015a16!D17</f>
        <v>0.5</v>
      </c>
      <c r="L17" s="110">
        <f>F17/Ležáky2015a16!F17</f>
        <v>0.6278409090909091</v>
      </c>
    </row>
    <row r="18" ht="15.75" thickBot="1"/>
    <row r="19" spans="1:6" ht="15">
      <c r="A19" s="49"/>
      <c r="D19" s="52">
        <f>C3</f>
        <v>2019</v>
      </c>
      <c r="F19" s="93">
        <f>C3</f>
        <v>2019</v>
      </c>
    </row>
    <row r="20" spans="1:6" ht="15">
      <c r="A20" s="78" t="s">
        <v>44</v>
      </c>
      <c r="D20" s="70" t="s">
        <v>32</v>
      </c>
      <c r="F20" s="70" t="s">
        <v>32</v>
      </c>
    </row>
    <row r="21" spans="1:6" ht="15">
      <c r="A21" s="59" t="s">
        <v>45</v>
      </c>
      <c r="D21" s="64">
        <v>2</v>
      </c>
      <c r="F21" s="64">
        <f>D21</f>
        <v>2</v>
      </c>
    </row>
    <row r="22" spans="1:6" ht="15">
      <c r="A22" s="59" t="s">
        <v>46</v>
      </c>
      <c r="D22" s="64">
        <v>2</v>
      </c>
      <c r="F22" s="64">
        <f aca="true" t="shared" si="3" ref="F22:F30">D22</f>
        <v>2</v>
      </c>
    </row>
    <row r="23" spans="1:6" ht="15">
      <c r="A23" s="59" t="s">
        <v>47</v>
      </c>
      <c r="D23" s="64">
        <v>2</v>
      </c>
      <c r="F23" s="64">
        <f t="shared" si="3"/>
        <v>2</v>
      </c>
    </row>
    <row r="24" spans="1:6" ht="15">
      <c r="A24" s="59" t="s">
        <v>48</v>
      </c>
      <c r="D24" s="64">
        <v>2</v>
      </c>
      <c r="F24" s="64">
        <f t="shared" si="3"/>
        <v>2</v>
      </c>
    </row>
    <row r="25" spans="1:6" ht="15">
      <c r="A25" s="59" t="s">
        <v>49</v>
      </c>
      <c r="D25" s="64">
        <v>2</v>
      </c>
      <c r="F25" s="64">
        <f t="shared" si="3"/>
        <v>2</v>
      </c>
    </row>
    <row r="26" spans="1:6" ht="15">
      <c r="A26" s="59" t="s">
        <v>50</v>
      </c>
      <c r="D26" s="64">
        <v>2</v>
      </c>
      <c r="F26" s="64">
        <f t="shared" si="3"/>
        <v>2</v>
      </c>
    </row>
    <row r="27" spans="1:6" ht="15">
      <c r="A27" s="59" t="s">
        <v>51</v>
      </c>
      <c r="D27" s="64">
        <v>2</v>
      </c>
      <c r="F27" s="64">
        <f t="shared" si="3"/>
        <v>2</v>
      </c>
    </row>
    <row r="28" spans="1:6" ht="15">
      <c r="A28" s="59" t="s">
        <v>52</v>
      </c>
      <c r="D28" s="64">
        <v>2</v>
      </c>
      <c r="F28" s="64">
        <f t="shared" si="3"/>
        <v>2</v>
      </c>
    </row>
    <row r="29" spans="1:6" ht="15">
      <c r="A29" s="59" t="s">
        <v>53</v>
      </c>
      <c r="D29" s="64">
        <v>2</v>
      </c>
      <c r="F29" s="64">
        <f t="shared" si="3"/>
        <v>2</v>
      </c>
    </row>
    <row r="30" spans="1:6" ht="15.75" thickBot="1">
      <c r="A30" s="61" t="s">
        <v>54</v>
      </c>
      <c r="D30" s="64">
        <v>2</v>
      </c>
      <c r="F30" s="65">
        <f t="shared" si="3"/>
        <v>2</v>
      </c>
    </row>
    <row r="31" spans="1:12" ht="15">
      <c r="A31" s="91">
        <v>10</v>
      </c>
      <c r="D31" s="84">
        <f>SUM(D21:D30)</f>
        <v>20</v>
      </c>
      <c r="F31" s="84">
        <f>SUM(F21:F30)</f>
        <v>20</v>
      </c>
      <c r="G31">
        <f>D31*'2015 bez doplnění v roce 2014'!$E$9</f>
        <v>19000</v>
      </c>
      <c r="I31">
        <f>F31*'2015 bez doplnění v roce 2014'!$E$9</f>
        <v>19000</v>
      </c>
      <c r="K31" s="110">
        <f>D31/Ležáky2015a16!D31</f>
        <v>0.5</v>
      </c>
      <c r="L31" s="110">
        <f>F31/Ležáky2015a16!F31</f>
        <v>0.5</v>
      </c>
    </row>
    <row r="33" ht="15.75" thickBot="1">
      <c r="B33" t="s">
        <v>30</v>
      </c>
    </row>
    <row r="34" spans="1:6" ht="15">
      <c r="A34" s="66"/>
      <c r="B34" s="67"/>
      <c r="C34" s="51">
        <f>C3</f>
        <v>2019</v>
      </c>
      <c r="D34" s="77" t="s">
        <v>117</v>
      </c>
      <c r="E34" s="82">
        <f>C3</f>
        <v>2019</v>
      </c>
      <c r="F34" s="83" t="s">
        <v>118</v>
      </c>
    </row>
    <row r="35" spans="1:6" ht="15.75" thickBot="1">
      <c r="A35" s="68" t="s">
        <v>55</v>
      </c>
      <c r="B35" s="57" t="s">
        <v>56</v>
      </c>
      <c r="C35" s="54" t="s">
        <v>32</v>
      </c>
      <c r="D35" s="55" t="s">
        <v>97</v>
      </c>
      <c r="E35" s="54" t="s">
        <v>32</v>
      </c>
      <c r="F35" s="55" t="s">
        <v>97</v>
      </c>
    </row>
    <row r="36" spans="1:12" ht="15">
      <c r="A36" s="68" t="s">
        <v>13</v>
      </c>
      <c r="B36" s="57">
        <v>15</v>
      </c>
      <c r="C36" s="57">
        <v>4</v>
      </c>
      <c r="D36" s="71">
        <f>B36*C36</f>
        <v>60</v>
      </c>
      <c r="E36" s="57">
        <f>C36</f>
        <v>4</v>
      </c>
      <c r="F36" s="71">
        <f>B36*E36</f>
        <v>60</v>
      </c>
      <c r="G36">
        <f>D36*'2015 bez doplnění v roce 2014'!$E$6</f>
        <v>60000</v>
      </c>
      <c r="I36">
        <f>F36*'2015 bez doplnění v roce 2014'!$E$6</f>
        <v>60000</v>
      </c>
      <c r="K36" s="110">
        <f>D36/Ležáky2015a16!D36</f>
        <v>1</v>
      </c>
      <c r="L36" s="110">
        <f>F36/Ležáky2015a16!F36</f>
        <v>1</v>
      </c>
    </row>
    <row r="37" spans="1:12" ht="15">
      <c r="A37" s="107" t="s">
        <v>124</v>
      </c>
      <c r="B37" s="108">
        <v>7</v>
      </c>
      <c r="C37" s="108">
        <v>0</v>
      </c>
      <c r="D37" s="109">
        <f>B37*C37</f>
        <v>0</v>
      </c>
      <c r="E37" s="108">
        <v>4</v>
      </c>
      <c r="F37" s="109">
        <f>B37*E37</f>
        <v>28</v>
      </c>
      <c r="G37">
        <f>D37*'2015 bez doplnění v roce 2014'!$E$6</f>
        <v>0</v>
      </c>
      <c r="I37">
        <f>F37*'2015 bez doplnění v roce 2014'!$E$6</f>
        <v>28000</v>
      </c>
      <c r="K37" s="110"/>
      <c r="L37" s="110">
        <f>F37/Ležáky2015a16!F37</f>
        <v>1</v>
      </c>
    </row>
    <row r="38" spans="1:12" ht="15">
      <c r="A38" s="68" t="s">
        <v>102</v>
      </c>
      <c r="B38" s="57">
        <v>5</v>
      </c>
      <c r="C38" s="57">
        <v>2</v>
      </c>
      <c r="D38" s="71">
        <f>B38*C38</f>
        <v>10</v>
      </c>
      <c r="E38" s="57">
        <f>C38</f>
        <v>2</v>
      </c>
      <c r="F38" s="71">
        <f>B38*E38</f>
        <v>10</v>
      </c>
      <c r="G38">
        <f>D38*'2015 bez doplnění v roce 2014'!$E$7</f>
        <v>150000</v>
      </c>
      <c r="I38">
        <f>F38*'2015 bez doplnění v roce 2014'!$E$7</f>
        <v>150000</v>
      </c>
      <c r="K38" s="110">
        <f>D38/Ležáky2015a16!D38</f>
        <v>0.5</v>
      </c>
      <c r="L38" s="110">
        <f>F38/Ležáky2015a16!F38</f>
        <v>0.5</v>
      </c>
    </row>
    <row r="39" spans="1:12" ht="15">
      <c r="A39" s="79" t="s">
        <v>119</v>
      </c>
      <c r="B39" s="80">
        <v>2</v>
      </c>
      <c r="C39" s="80">
        <v>0</v>
      </c>
      <c r="D39" s="81">
        <f>B39*C39</f>
        <v>0</v>
      </c>
      <c r="E39" s="80">
        <v>4</v>
      </c>
      <c r="F39" s="81">
        <f>B39*E39</f>
        <v>8</v>
      </c>
      <c r="G39">
        <f>D39*'2015 bez doplnění v roce 2014'!$E$7</f>
        <v>0</v>
      </c>
      <c r="I39">
        <f>F39*'2015 bez doplnění v roce 2014'!$E$7</f>
        <v>120000</v>
      </c>
      <c r="K39" s="110"/>
      <c r="L39" s="110">
        <f>F39/Ležáky2015a16!F39</f>
        <v>1</v>
      </c>
    </row>
    <row r="40" spans="1:12" ht="15" customHeight="1" thickBot="1">
      <c r="A40" s="72" t="s">
        <v>125</v>
      </c>
      <c r="B40" s="62">
        <v>3</v>
      </c>
      <c r="C40" s="62">
        <v>2</v>
      </c>
      <c r="D40" s="73">
        <f>B40*C40</f>
        <v>6</v>
      </c>
      <c r="E40" s="62">
        <f>C40</f>
        <v>2</v>
      </c>
      <c r="F40" s="73">
        <f>B40*E40</f>
        <v>6</v>
      </c>
      <c r="G40">
        <f>D40*'2015 bez doplnění v roce 2014'!$E$8</f>
        <v>39600</v>
      </c>
      <c r="I40">
        <f>F40*'2015 bez doplnění v roce 2014'!$E$8</f>
        <v>39600</v>
      </c>
      <c r="K40" s="110">
        <f>D40/Ležáky2015a16!D40</f>
        <v>0.5</v>
      </c>
      <c r="L40" s="110">
        <f>F40/Ležáky2015a16!F40</f>
        <v>0.5</v>
      </c>
    </row>
    <row r="41" spans="1:9" ht="15">
      <c r="A41" s="111" t="s">
        <v>133</v>
      </c>
      <c r="D41">
        <v>4</v>
      </c>
      <c r="F41">
        <v>4</v>
      </c>
      <c r="G41">
        <f>D41*'2015 bez doplnění v roce 2014'!$E$10</f>
        <v>23200</v>
      </c>
      <c r="I41">
        <f>F41*'2015 bez doplnění v roce 2014'!$E$10</f>
        <v>23200</v>
      </c>
    </row>
    <row r="42" spans="1:9" ht="15">
      <c r="A42" s="111" t="s">
        <v>134</v>
      </c>
      <c r="D42">
        <v>1600</v>
      </c>
      <c r="F42">
        <v>1600</v>
      </c>
      <c r="G42">
        <f>D42*'2015 bez doplnění v roce 2014'!$E$11</f>
        <v>17600</v>
      </c>
      <c r="I42">
        <f>F42*'2015 bez doplnění v roce 2014'!$E$11</f>
        <v>17600</v>
      </c>
    </row>
    <row r="43" spans="1:9" ht="15">
      <c r="A43" s="111" t="s">
        <v>10</v>
      </c>
      <c r="D43">
        <v>4</v>
      </c>
      <c r="F43">
        <v>4</v>
      </c>
      <c r="G43">
        <f>D43*'2015 bez doplnění v roce 2014'!$E$12</f>
        <v>103200</v>
      </c>
      <c r="I43">
        <f>F43*'2015 bez doplnění v roce 2014'!$E$12</f>
        <v>103200</v>
      </c>
    </row>
    <row r="44" spans="7:10" ht="15">
      <c r="G44" s="84">
        <f>SUM(G17:G43)</f>
        <v>618008</v>
      </c>
      <c r="I44" s="84">
        <f>SUM(I17:I43)</f>
        <v>907128</v>
      </c>
      <c r="J44" t="s">
        <v>136</v>
      </c>
    </row>
  </sheetData>
  <printOptions/>
  <pageMargins left="0.7" right="0.7" top="0.787401575" bottom="0.787401575" header="0.3" footer="0.3"/>
  <pageSetup horizontalDpi="600" verticalDpi="600" orientation="portrait" paperSize="9" scale="85" r:id="rId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Mottlová Lenka</dc:creator>
  <cp:keywords/>
  <dc:description/>
  <cp:lastModifiedBy>Mottlová Lenka</cp:lastModifiedBy>
  <cp:lastPrinted>2019-12-27T09:02:49Z</cp:lastPrinted>
  <dcterms:created xsi:type="dcterms:W3CDTF">2012-12-03T14:21:05Z</dcterms:created>
  <dcterms:modified xsi:type="dcterms:W3CDTF">2019-12-27T09:06:14Z</dcterms:modified>
  <cp:category/>
  <cp:version/>
  <cp:contentType/>
  <cp:contentStatus/>
</cp:coreProperties>
</file>