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2760" yWindow="600" windowWidth="16455" windowHeight="4335" activeTab="0"/>
  </bookViews>
  <sheets>
    <sheet name="PV12 vrtné práce" sheetId="1" r:id="rId1"/>
    <sheet name="PV12 stavení práce" sheetId="2" r:id="rId2"/>
    <sheet name="Celkem" sheetId="3" r:id="rId3"/>
  </sheets>
  <definedNames/>
  <calcPr calcId="145621"/>
</workbook>
</file>

<file path=xl/sharedStrings.xml><?xml version="1.0" encoding="utf-8"?>
<sst xmlns="http://schemas.openxmlformats.org/spreadsheetml/2006/main" count="197" uniqueCount="147">
  <si>
    <t>1.</t>
  </si>
  <si>
    <t>1.1.</t>
  </si>
  <si>
    <t>1.1.1.</t>
  </si>
  <si>
    <t>1.1.2.</t>
  </si>
  <si>
    <t>jednotka</t>
  </si>
  <si>
    <t>počet</t>
  </si>
  <si>
    <t>soubor</t>
  </si>
  <si>
    <t>bm</t>
  </si>
  <si>
    <t>vrt</t>
  </si>
  <si>
    <t>Zpracování dokumentace a ohlášení vrtných prací na OBÚ</t>
  </si>
  <si>
    <t xml:space="preserve">Vrtné práce, kód CPV 45120000-4 </t>
  </si>
  <si>
    <t>jednotková cena v Kč</t>
  </si>
  <si>
    <t>cena v Kč</t>
  </si>
  <si>
    <t>hod</t>
  </si>
  <si>
    <t>poř.č.</t>
  </si>
  <si>
    <t>Technické práce</t>
  </si>
  <si>
    <t>Položka</t>
  </si>
  <si>
    <t>Vrtání bezjádrové do Ø 900 mm spirál/šapa</t>
  </si>
  <si>
    <t>Vrtání bezjádrové do Ø 780 mm spirál/šapa</t>
  </si>
  <si>
    <t>Vrtání bezjádrové do Ø 450 mm spirál/šapa</t>
  </si>
  <si>
    <t>Technologické pažení Ø 800 mm</t>
  </si>
  <si>
    <t>Technologické pažení Ø 600 mm</t>
  </si>
  <si>
    <t>Technologické pažení Ø 324 mm</t>
  </si>
  <si>
    <t>Vrtání bezjádrové do Ø 260 mm ponorné kladivo</t>
  </si>
  <si>
    <t>Pažení výstroje vrtu do Ø 250 mm - zapuštění anticoro</t>
  </si>
  <si>
    <t>Zámečnické práce, svařování technol. kolon Ø 600 a Ø 324 mm</t>
  </si>
  <si>
    <t>Tamponáž/cem. mezikruží pažnic Ø 800, Ø 600, Ø 324 mm</t>
  </si>
  <si>
    <t>Zám.práce,ozávit., vypál. perfor. výstroj vrtu (okna 20x100,v=3 m)</t>
  </si>
  <si>
    <t>Tamponáž mezikruží (cementační klid)</t>
  </si>
  <si>
    <t>den</t>
  </si>
  <si>
    <t>akce</t>
  </si>
  <si>
    <t>Přepravní výkony, dovoz a odvoz vrt. nářadí a vrtné spoupravy</t>
  </si>
  <si>
    <t>1.1.3.</t>
  </si>
  <si>
    <t>1.1.4.</t>
  </si>
  <si>
    <t>Montáž a demontáž vrtné soupravy</t>
  </si>
  <si>
    <t xml:space="preserve">Příprava a likvidace pracoviště, přesuny osob na pracoviště </t>
  </si>
  <si>
    <t>1.1.5.</t>
  </si>
  <si>
    <t>1.1.6.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</si>
  <si>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</si>
  <si>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</si>
  <si>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</si>
  <si>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</si>
  <si>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</si>
  <si>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</si>
  <si>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</si>
  <si>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</si>
  <si>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</si>
  <si>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</si>
  <si>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</si>
  <si>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</si>
  <si>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</si>
  <si>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</si>
  <si>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Přepravní výkony - dovoz matrriálu a jeřábnické práce</t>
  </si>
  <si>
    <t>1.1.7.</t>
  </si>
  <si>
    <t>1.1.23.</t>
  </si>
  <si>
    <t>1.1.24.</t>
  </si>
  <si>
    <t>l</t>
  </si>
  <si>
    <t>ks</t>
  </si>
  <si>
    <t>Sled a řízení prací, technický dozor</t>
  </si>
  <si>
    <t>1.1.8.</t>
  </si>
  <si>
    <t>1.1.25.</t>
  </si>
  <si>
    <t>1.1.26.</t>
  </si>
  <si>
    <t>Ověření chodby včetně přepravy a přípravy staveniště</t>
  </si>
  <si>
    <t>Dodávka ocelových  pažnic Ø 600 mm,ponecháno ve vrtu, ochran. kolona</t>
  </si>
  <si>
    <t>Dodávka ocelových pažnic Ø 800 mm,ponecháno ve vrtu, ochran. Kolona</t>
  </si>
  <si>
    <t>Dodávka ocelových pažnic Ø 324 mm,ponecháno ve vrtu, ochran. kolona</t>
  </si>
  <si>
    <t>1.1.27.</t>
  </si>
  <si>
    <t>Dodávka těsnícího pakru do 250 mm</t>
  </si>
  <si>
    <t>tuny</t>
  </si>
  <si>
    <t>Likvidace odpadu (vývrtku)</t>
  </si>
  <si>
    <t>položka</t>
  </si>
  <si>
    <t xml:space="preserve">popis </t>
  </si>
  <si>
    <t>měrná
jednotka</t>
  </si>
  <si>
    <t>výměra</t>
  </si>
  <si>
    <t>množství
m.j.</t>
  </si>
  <si>
    <t>odkopávky a prokopávky - úprava území, 
příprava pro opěrnou stěnu,zpevněnou plochu</t>
  </si>
  <si>
    <t>m3</t>
  </si>
  <si>
    <t>z výkazu výměr</t>
  </si>
  <si>
    <t>přesun vytěžených hmot do 50 m</t>
  </si>
  <si>
    <t>pol. 1 + 3</t>
  </si>
  <si>
    <t>výkop  pro šachtu nad vrtem</t>
  </si>
  <si>
    <t>3,86 x 3,86 x 2</t>
  </si>
  <si>
    <t>příplatek za lepivost 50%</t>
  </si>
  <si>
    <t xml:space="preserve">pol. 3 x 0,5 </t>
  </si>
  <si>
    <t>zřízení opěrné zdi z gabionů</t>
  </si>
  <si>
    <t>5,0 x 3,0 /2 + 7,5 x 3,5 + 5,0 x3,5/2</t>
  </si>
  <si>
    <t>štěrkové lože pro opěrnou stěnu fr. 16/32</t>
  </si>
  <si>
    <t>(7,5+5+5) x 0,5 x 0,2</t>
  </si>
  <si>
    <t>štěrkový obsyp/zásyp gabionů 32/63</t>
  </si>
  <si>
    <t>7,5x3,5x0,2+5x3,5/2x0,2+5,0x3/2x0,2</t>
  </si>
  <si>
    <t>montáž - osazení prefabrikované jímky 
nástavec + zákrytová deska</t>
  </si>
  <si>
    <t>komplet</t>
  </si>
  <si>
    <t>dodávka prefabrikované jímky - nástavce
TZP-Q 2200/2000/130 - 4,57 t</t>
  </si>
  <si>
    <t>dodávka zákrytová deska 
TZN-Q 2200/200/A - 2,1 t</t>
  </si>
  <si>
    <r>
      <t xml:space="preserve">klínové těsnění </t>
    </r>
    <r>
      <rPr>
        <sz val="11"/>
        <color theme="1"/>
        <rFont val="Calibri"/>
        <family val="2"/>
      </rPr>
      <t>ø</t>
    </r>
    <r>
      <rPr>
        <sz val="11"/>
        <color theme="1"/>
        <rFont val="Arial"/>
        <family val="2"/>
      </rPr>
      <t xml:space="preserve"> 2200</t>
    </r>
  </si>
  <si>
    <t>podkladní beton a dobetonování uvnitř nástavce</t>
  </si>
  <si>
    <t>2,8 x 2,8 x 0,3 
+ 3,14 x 1,1 x 1,1 x 0,2</t>
  </si>
  <si>
    <t>vstupní poklop 600 x 600 nerezový, uzamykatelný 
s hydraulickým otevíráním</t>
  </si>
  <si>
    <t>nerezový žebřík dl. 2,5 m</t>
  </si>
  <si>
    <t>vyvrtání jádrového otvoru - prostup pro potrubí DN 250</t>
  </si>
  <si>
    <t xml:space="preserve">dlážděný příkop - kamenná dlažba tl. 200 mm </t>
  </si>
  <si>
    <t>m2</t>
  </si>
  <si>
    <t>5 x1,5</t>
  </si>
  <si>
    <t>betonové lože tl. 100 mm</t>
  </si>
  <si>
    <t>5 x 1,5</t>
  </si>
  <si>
    <t xml:space="preserve">betonový práh </t>
  </si>
  <si>
    <t>1,2 x 0,7 x 0,3</t>
  </si>
  <si>
    <t>penetrační nátěr</t>
  </si>
  <si>
    <t xml:space="preserve"> </t>
  </si>
  <si>
    <t>izolace proti vlhkosti vodorovná</t>
  </si>
  <si>
    <t>2,6 x 2,6 x 1,1</t>
  </si>
  <si>
    <t>izolace proti vlhkosti svislá</t>
  </si>
  <si>
    <t>3,14 x 2,36 x 2 x 1,1</t>
  </si>
  <si>
    <t>úprava stávajícího vtoku u propustku</t>
  </si>
  <si>
    <t>přesun hmot</t>
  </si>
  <si>
    <t>t</t>
  </si>
  <si>
    <t>vodoměr Woltman - WARF (WALF) DN 150</t>
  </si>
  <si>
    <t>uzavírací šoupě DN 220</t>
  </si>
  <si>
    <t>montážní vložka DN 220</t>
  </si>
  <si>
    <t>nerezové koleno 45st</t>
  </si>
  <si>
    <t>nerezové koleno 90st</t>
  </si>
  <si>
    <t>nerezové potrubí DN 219</t>
  </si>
  <si>
    <t>m</t>
  </si>
  <si>
    <t>nerezový přechod DN 220/150</t>
  </si>
  <si>
    <t>nerezová příruba DN 150</t>
  </si>
  <si>
    <t>nerezová příruba DN 220</t>
  </si>
  <si>
    <t>montáž potrubí a armatur</t>
  </si>
  <si>
    <t>%</t>
  </si>
  <si>
    <t>15% z ceny dodávky</t>
  </si>
  <si>
    <t>štěrkový podsyp fr. 32-63 - zpevnění plochy - tl. 300 mm</t>
  </si>
  <si>
    <t>90,0 x 0,3</t>
  </si>
  <si>
    <t>štěrkový kryt fr. 8-32 - zpevnění plochy - tl. 100 mm</t>
  </si>
  <si>
    <t>90,0 x 0,1</t>
  </si>
  <si>
    <t>likvidace stavebního odpadu</t>
  </si>
  <si>
    <t>cena v Kč za
m.j.</t>
  </si>
  <si>
    <t>Cena celkem v Kč bez DPH</t>
  </si>
  <si>
    <t>cena v Kč celkem</t>
  </si>
  <si>
    <t>Přelivový vrt PV12 - vrtné práce</t>
  </si>
  <si>
    <t>Přelivový vrt PV12 - stavební práce</t>
  </si>
  <si>
    <t>Cena v Kč bez DPH</t>
  </si>
  <si>
    <t>Celková cena v Kč bez DPH za vrtné i stavební práce na PV12</t>
  </si>
  <si>
    <t xml:space="preserve">Cena v Kč bez DPH celkem za vrtné práce na PV12 </t>
  </si>
  <si>
    <t>Cena v Kč bez DPH celkem za stavební práce na PV12</t>
  </si>
  <si>
    <t>Přelivový vrt PV12 - Rekapitulace stavby</t>
  </si>
  <si>
    <r>
      <t xml:space="preserve">Dodávka výstroje vrtu </t>
    </r>
    <r>
      <rPr>
        <sz val="10"/>
        <rFont val="Arial"/>
        <family val="2"/>
      </rPr>
      <t>ANTICORO</t>
    </r>
    <r>
      <rPr>
        <sz val="10"/>
        <color indexed="8"/>
        <rFont val="Arial"/>
        <family val="2"/>
      </rPr>
      <t xml:space="preserve"> Ø 220/4 mm - druh materiálu nerez k zajištění dlouhodobé životnosti </t>
    </r>
  </si>
  <si>
    <t>Tlaková injektáž mezikruží (324/260/250) pol. prysk. - vysokopevnostní pryskyřice používaná při vrtných pracích</t>
  </si>
  <si>
    <t>Dodávka polyuretanové dvousložkové vysokopevnostní pryskyřice používané při vrtných pracích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</si>
</sst>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\ &quot;Kč&quot;"/>
    <numFmt numFmtId="165" formatCode="#,##0.00\ _K_č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B05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/>
    <xf numFmtId="0" fontId="2" fillId="0" borderId="0" xfId="0" applyFont="1" applyFill="1"/>
    <xf numFmtId="164" fontId="2" fillId="0" borderId="0" xfId="0" applyNumberFormat="1" applyFont="1" applyFill="1"/>
    <xf numFmtId="8" fontId="2" fillId="0" borderId="0" xfId="0" applyNumberFormat="1" applyFont="1" applyFill="1"/>
    <xf numFmtId="164" fontId="2" fillId="0" borderId="0" xfId="0" applyNumberFormat="1" applyFont="1" applyAlignment="1">
      <alignment/>
    </xf>
    <xf numFmtId="0" fontId="2" fillId="2" borderId="0" xfId="0" applyFont="1" applyFill="1"/>
    <xf numFmtId="0" fontId="2" fillId="0" borderId="1" xfId="0" applyFont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4" fontId="2" fillId="2" borderId="3" xfId="0" applyNumberFormat="1" applyFont="1" applyFill="1" applyBorder="1" applyAlignment="1">
      <alignment horizontal="right" vertical="center" shrinkToFit="1"/>
    </xf>
    <xf numFmtId="165" fontId="2" fillId="2" borderId="2" xfId="0" applyNumberFormat="1" applyFont="1" applyFill="1" applyBorder="1" applyAlignment="1">
      <alignment vertical="center" shrinkToFit="1"/>
    </xf>
    <xf numFmtId="165" fontId="2" fillId="0" borderId="2" xfId="0" applyNumberFormat="1" applyFont="1" applyBorder="1" applyAlignment="1">
      <alignment vertical="center" shrinkToFi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165" fontId="2" fillId="0" borderId="7" xfId="0" applyNumberFormat="1" applyFont="1" applyBorder="1" applyAlignment="1">
      <alignment vertical="center" shrinkToFit="1"/>
    </xf>
    <xf numFmtId="14" fontId="2" fillId="0" borderId="8" xfId="0" applyNumberFormat="1" applyFont="1" applyBorder="1" applyAlignment="1">
      <alignment vertical="center" shrinkToFit="1"/>
    </xf>
    <xf numFmtId="0" fontId="2" fillId="0" borderId="7" xfId="0" applyFont="1" applyBorder="1" applyAlignment="1">
      <alignment horizontal="justify" vertical="center" shrinkToFit="1"/>
    </xf>
    <xf numFmtId="0" fontId="2" fillId="0" borderId="7" xfId="0" applyFont="1" applyBorder="1" applyAlignment="1">
      <alignment vertical="center" shrinkToFit="1"/>
    </xf>
    <xf numFmtId="4" fontId="2" fillId="0" borderId="9" xfId="0" applyNumberFormat="1" applyFont="1" applyBorder="1" applyAlignment="1">
      <alignment vertical="center" shrinkToFit="1"/>
    </xf>
    <xf numFmtId="14" fontId="2" fillId="0" borderId="1" xfId="0" applyNumberFormat="1" applyFont="1" applyBorder="1" applyAlignment="1">
      <alignment vertical="center" shrinkToFit="1"/>
    </xf>
    <xf numFmtId="0" fontId="2" fillId="0" borderId="2" xfId="0" applyFont="1" applyBorder="1" applyAlignment="1">
      <alignment horizontal="justify" vertical="center" shrinkToFit="1"/>
    </xf>
    <xf numFmtId="0" fontId="2" fillId="0" borderId="2" xfId="0" applyFont="1" applyBorder="1" applyAlignment="1">
      <alignment vertical="center" shrinkToFit="1"/>
    </xf>
    <xf numFmtId="4" fontId="2" fillId="0" borderId="3" xfId="0" applyNumberFormat="1" applyFont="1" applyBorder="1" applyAlignment="1">
      <alignment vertical="center" shrinkToFit="1"/>
    </xf>
    <xf numFmtId="0" fontId="2" fillId="2" borderId="2" xfId="0" applyFont="1" applyFill="1" applyBorder="1" applyAlignment="1">
      <alignment horizontal="justify" vertical="center" shrinkToFit="1"/>
    </xf>
    <xf numFmtId="0" fontId="2" fillId="0" borderId="1" xfId="0" applyFont="1" applyBorder="1" applyAlignment="1">
      <alignment vertical="center" shrinkToFit="1"/>
    </xf>
    <xf numFmtId="0" fontId="2" fillId="2" borderId="2" xfId="0" applyFont="1" applyFill="1" applyBorder="1" applyAlignment="1">
      <alignment vertical="center" shrinkToFit="1"/>
    </xf>
    <xf numFmtId="4" fontId="2" fillId="2" borderId="3" xfId="0" applyNumberFormat="1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horizontal="right" vertical="center" shrinkToFit="1"/>
    </xf>
    <xf numFmtId="0" fontId="3" fillId="3" borderId="4" xfId="0" applyFont="1" applyFill="1" applyBorder="1" applyAlignment="1">
      <alignment horizontal="justify" vertical="center" shrinkToFit="1"/>
    </xf>
    <xf numFmtId="0" fontId="3" fillId="3" borderId="5" xfId="0" applyFont="1" applyFill="1" applyBorder="1" applyAlignment="1">
      <alignment vertical="center" shrinkToFit="1"/>
    </xf>
    <xf numFmtId="164" fontId="3" fillId="3" borderId="5" xfId="0" applyNumberFormat="1" applyFont="1" applyFill="1" applyBorder="1" applyAlignment="1">
      <alignment vertical="center" shrinkToFit="1"/>
    </xf>
    <xf numFmtId="4" fontId="3" fillId="3" borderId="6" xfId="0" applyNumberFormat="1" applyFont="1" applyFill="1" applyBorder="1" applyAlignment="1">
      <alignment vertical="center" shrinkToFit="1"/>
    </xf>
    <xf numFmtId="0" fontId="4" fillId="4" borderId="4" xfId="0" applyFont="1" applyFill="1" applyBorder="1" applyAlignment="1">
      <alignment vertical="center" shrinkToFit="1"/>
    </xf>
    <xf numFmtId="0" fontId="4" fillId="4" borderId="5" xfId="0" applyFont="1" applyFill="1" applyBorder="1" applyAlignment="1">
      <alignment horizontal="justify" vertical="center" shrinkToFit="1"/>
    </xf>
    <xf numFmtId="4" fontId="4" fillId="4" borderId="6" xfId="0" applyNumberFormat="1" applyFont="1" applyFill="1" applyBorder="1" applyAlignment="1">
      <alignment vertical="center" shrinkToFit="1"/>
    </xf>
    <xf numFmtId="0" fontId="2" fillId="0" borderId="0" xfId="0" applyFont="1" applyFill="1"/>
    <xf numFmtId="0" fontId="7" fillId="2" borderId="0" xfId="0" applyFont="1" applyFill="1"/>
    <xf numFmtId="0" fontId="8" fillId="0" borderId="0" xfId="0" applyFont="1" applyFill="1"/>
    <xf numFmtId="0" fontId="9" fillId="0" borderId="0" xfId="0" applyFont="1" applyFill="1"/>
    <xf numFmtId="0" fontId="6" fillId="0" borderId="0" xfId="0" applyFont="1"/>
    <xf numFmtId="0" fontId="11" fillId="0" borderId="2" xfId="0" applyFont="1" applyBorder="1"/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/>
    <xf numFmtId="2" fontId="14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wrapText="1"/>
    </xf>
    <xf numFmtId="0" fontId="15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2" fontId="11" fillId="0" borderId="2" xfId="0" applyNumberFormat="1" applyFont="1" applyBorder="1" applyAlignment="1" applyProtection="1">
      <alignment horizontal="center"/>
      <protection locked="0"/>
    </xf>
    <xf numFmtId="165" fontId="11" fillId="0" borderId="2" xfId="0" applyNumberFormat="1" applyFont="1" applyBorder="1" applyAlignment="1" applyProtection="1">
      <alignment horizontal="center"/>
      <protection locked="0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Protection="1">
      <protection locked="0"/>
    </xf>
    <xf numFmtId="0" fontId="10" fillId="5" borderId="2" xfId="0" applyFont="1" applyFill="1" applyBorder="1"/>
    <xf numFmtId="0" fontId="11" fillId="5" borderId="2" xfId="0" applyFont="1" applyFill="1" applyBorder="1"/>
    <xf numFmtId="2" fontId="11" fillId="5" borderId="2" xfId="0" applyNumberFormat="1" applyFont="1" applyFill="1" applyBorder="1"/>
    <xf numFmtId="0" fontId="12" fillId="6" borderId="2" xfId="0" applyFont="1" applyFill="1" applyBorder="1"/>
    <xf numFmtId="0" fontId="12" fillId="6" borderId="2" xfId="0" applyFont="1" applyFill="1" applyBorder="1" applyAlignment="1">
      <alignment horizontal="center" wrapText="1"/>
    </xf>
    <xf numFmtId="2" fontId="12" fillId="6" borderId="2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horizontal="justify" vertical="center" shrinkToFit="1"/>
    </xf>
    <xf numFmtId="0" fontId="2" fillId="2" borderId="11" xfId="0" applyFont="1" applyFill="1" applyBorder="1" applyAlignment="1">
      <alignment vertical="center" wrapText="1" shrinkToFit="1"/>
    </xf>
    <xf numFmtId="165" fontId="2" fillId="2" borderId="11" xfId="0" applyNumberFormat="1" applyFont="1" applyFill="1" applyBorder="1" applyAlignment="1">
      <alignment vertical="center" shrinkToFit="1"/>
    </xf>
    <xf numFmtId="4" fontId="2" fillId="2" borderId="12" xfId="0" applyNumberFormat="1" applyFont="1" applyFill="1" applyBorder="1" applyAlignment="1">
      <alignment vertical="center" shrinkToFit="1"/>
    </xf>
    <xf numFmtId="14" fontId="2" fillId="0" borderId="2" xfId="0" applyNumberFormat="1" applyFont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 shrinkToFit="1"/>
    </xf>
    <xf numFmtId="4" fontId="2" fillId="2" borderId="13" xfId="0" applyNumberFormat="1" applyFont="1" applyFill="1" applyBorder="1" applyAlignment="1">
      <alignment vertical="center" shrinkToFit="1"/>
    </xf>
    <xf numFmtId="0" fontId="18" fillId="5" borderId="2" xfId="0" applyFont="1" applyFill="1" applyBorder="1"/>
    <xf numFmtId="0" fontId="19" fillId="5" borderId="2" xfId="0" applyFont="1" applyFill="1" applyBorder="1"/>
    <xf numFmtId="2" fontId="19" fillId="5" borderId="2" xfId="0" applyNumberFormat="1" applyFont="1" applyFill="1" applyBorder="1" applyAlignment="1">
      <alignment horizontal="center"/>
    </xf>
    <xf numFmtId="165" fontId="18" fillId="5" borderId="2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0" fontId="11" fillId="0" borderId="0" xfId="0" applyFont="1"/>
    <xf numFmtId="0" fontId="15" fillId="0" borderId="0" xfId="0" applyFont="1"/>
    <xf numFmtId="0" fontId="10" fillId="0" borderId="0" xfId="0" applyFont="1"/>
    <xf numFmtId="0" fontId="21" fillId="0" borderId="0" xfId="0" applyFont="1"/>
    <xf numFmtId="0" fontId="15" fillId="0" borderId="14" xfId="0" applyFont="1" applyBorder="1"/>
    <xf numFmtId="0" fontId="0" fillId="0" borderId="15" xfId="0" applyBorder="1"/>
    <xf numFmtId="0" fontId="17" fillId="0" borderId="16" xfId="0" applyFont="1" applyBorder="1"/>
    <xf numFmtId="0" fontId="11" fillId="0" borderId="16" xfId="0" applyFont="1" applyBorder="1"/>
    <xf numFmtId="14" fontId="2" fillId="0" borderId="0" xfId="0" applyNumberFormat="1" applyFont="1" applyBorder="1" applyAlignment="1">
      <alignment vertical="center" shrinkToFit="1"/>
    </xf>
    <xf numFmtId="0" fontId="2" fillId="2" borderId="0" xfId="0" applyFont="1" applyFill="1" applyBorder="1" applyAlignment="1">
      <alignment horizontal="justify" vertical="center" shrinkToFit="1"/>
    </xf>
    <xf numFmtId="0" fontId="2" fillId="2" borderId="0" xfId="0" applyFont="1" applyFill="1" applyBorder="1" applyAlignment="1">
      <alignment vertical="center" wrapText="1" shrinkToFit="1"/>
    </xf>
    <xf numFmtId="165" fontId="2" fillId="2" borderId="0" xfId="0" applyNumberFormat="1" applyFont="1" applyFill="1" applyBorder="1" applyAlignment="1">
      <alignment vertical="center" shrinkToFit="1"/>
    </xf>
    <xf numFmtId="4" fontId="2" fillId="2" borderId="0" xfId="0" applyNumberFormat="1" applyFont="1" applyFill="1" applyBorder="1" applyAlignment="1">
      <alignment vertical="center" shrinkToFit="1"/>
    </xf>
    <xf numFmtId="4" fontId="4" fillId="0" borderId="6" xfId="0" applyNumberFormat="1" applyFont="1" applyBorder="1" applyAlignment="1">
      <alignment shrinkToFit="1"/>
    </xf>
    <xf numFmtId="14" fontId="2" fillId="7" borderId="8" xfId="0" applyNumberFormat="1" applyFont="1" applyFill="1" applyBorder="1" applyAlignment="1">
      <alignment vertical="center" shrinkToFit="1"/>
    </xf>
    <xf numFmtId="0" fontId="2" fillId="7" borderId="7" xfId="0" applyFont="1" applyFill="1" applyBorder="1" applyAlignment="1">
      <alignment horizontal="justify" vertical="center" shrinkToFit="1"/>
    </xf>
    <xf numFmtId="0" fontId="2" fillId="7" borderId="7" xfId="0" applyFont="1" applyFill="1" applyBorder="1" applyAlignment="1">
      <alignment vertical="center" shrinkToFit="1"/>
    </xf>
    <xf numFmtId="165" fontId="2" fillId="7" borderId="7" xfId="0" applyNumberFormat="1" applyFont="1" applyFill="1" applyBorder="1" applyAlignment="1">
      <alignment vertical="center" shrinkToFit="1"/>
    </xf>
    <xf numFmtId="4" fontId="2" fillId="7" borderId="9" xfId="0" applyNumberFormat="1" applyFont="1" applyFill="1" applyBorder="1" applyAlignment="1">
      <alignment vertical="center" shrinkToFit="1"/>
    </xf>
    <xf numFmtId="4" fontId="0" fillId="0" borderId="0" xfId="0" applyNumberFormat="1"/>
    <xf numFmtId="16" fontId="2" fillId="0" borderId="1" xfId="0" applyNumberFormat="1" applyFont="1" applyFill="1" applyBorder="1" applyAlignment="1">
      <alignment vertical="center" shrinkToFit="1"/>
    </xf>
    <xf numFmtId="44" fontId="2" fillId="0" borderId="2" xfId="20" applyFont="1" applyFill="1" applyBorder="1" applyAlignment="1">
      <alignment horizontal="justify" vertical="center" shrinkToFit="1"/>
    </xf>
    <xf numFmtId="0" fontId="2" fillId="0" borderId="2" xfId="0" applyFont="1" applyFill="1" applyBorder="1" applyAlignment="1">
      <alignment vertical="center" shrinkToFit="1"/>
    </xf>
    <xf numFmtId="165" fontId="2" fillId="0" borderId="2" xfId="0" applyNumberFormat="1" applyFont="1" applyFill="1" applyBorder="1" applyAlignment="1">
      <alignment vertical="center" shrinkToFit="1"/>
    </xf>
    <xf numFmtId="4" fontId="2" fillId="0" borderId="3" xfId="0" applyNumberFormat="1" applyFont="1" applyFill="1" applyBorder="1" applyAlignment="1">
      <alignment vertical="center" shrinkToFit="1"/>
    </xf>
    <xf numFmtId="14" fontId="2" fillId="0" borderId="1" xfId="0" applyNumberFormat="1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justify" vertical="center" shrinkToFit="1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20" fillId="0" borderId="0" xfId="0" applyFont="1" applyAlignment="1">
      <alignment horizontal="left" vertical="center" wrapText="1"/>
    </xf>
    <xf numFmtId="164" fontId="2" fillId="0" borderId="0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4" fontId="17" fillId="0" borderId="19" xfId="0" applyNumberFormat="1" applyFont="1" applyBorder="1" applyAlignment="1">
      <alignment horizontal="center"/>
    </xf>
    <xf numFmtId="4" fontId="17" fillId="0" borderId="21" xfId="0" applyNumberFormat="1" applyFont="1" applyBorder="1" applyAlignment="1">
      <alignment horizontal="center"/>
    </xf>
    <xf numFmtId="0" fontId="15" fillId="0" borderId="14" xfId="0" applyFont="1" applyBorder="1" applyAlignment="1">
      <alignment horizontal="left"/>
    </xf>
    <xf numFmtId="0" fontId="15" fillId="0" borderId="16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3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view="pageLayout" zoomScale="200" zoomScalePageLayoutView="200" workbookViewId="0" topLeftCell="A13">
      <selection activeCell="A32" sqref="A32:F32"/>
    </sheetView>
  </sheetViews>
  <sheetFormatPr defaultColWidth="8.8515625" defaultRowHeight="15"/>
  <cols>
    <col min="1" max="1" width="7.28125" style="1" customWidth="1"/>
    <col min="2" max="2" width="52.421875" style="1" customWidth="1"/>
    <col min="3" max="3" width="9.421875" style="1" customWidth="1"/>
    <col min="4" max="4" width="6.421875" style="1" customWidth="1"/>
    <col min="5" max="5" width="13.00390625" style="2" customWidth="1"/>
    <col min="6" max="6" width="13.57421875" style="1" customWidth="1"/>
    <col min="7" max="16384" width="8.8515625" style="1" customWidth="1"/>
  </cols>
  <sheetData>
    <row r="1" spans="1:6" ht="27.75" customHeight="1">
      <c r="A1" s="118" t="s">
        <v>137</v>
      </c>
      <c r="B1" s="118"/>
      <c r="C1" s="118"/>
      <c r="D1" s="118"/>
      <c r="E1" s="118"/>
      <c r="F1" s="118"/>
    </row>
    <row r="2" spans="3:6" ht="22.5" customHeight="1" thickBot="1">
      <c r="C2" s="114"/>
      <c r="D2" s="114"/>
      <c r="E2" s="114"/>
      <c r="F2" s="114"/>
    </row>
    <row r="3" spans="1:6" ht="27" customHeight="1" thickBot="1">
      <c r="A3" s="14" t="s">
        <v>14</v>
      </c>
      <c r="B3" s="15" t="s">
        <v>16</v>
      </c>
      <c r="C3" s="15" t="s">
        <v>4</v>
      </c>
      <c r="D3" s="15" t="s">
        <v>5</v>
      </c>
      <c r="E3" s="16" t="s">
        <v>11</v>
      </c>
      <c r="F3" s="17" t="s">
        <v>12</v>
      </c>
    </row>
    <row r="4" spans="1:6" ht="16.5" thickBot="1">
      <c r="A4" s="33" t="s">
        <v>0</v>
      </c>
      <c r="B4" s="34" t="s">
        <v>15</v>
      </c>
      <c r="C4" s="34"/>
      <c r="D4" s="34"/>
      <c r="E4" s="35"/>
      <c r="F4" s="36"/>
    </row>
    <row r="5" spans="1:6" ht="13.5" thickBot="1">
      <c r="A5" s="37" t="s">
        <v>1</v>
      </c>
      <c r="B5" s="38" t="s">
        <v>10</v>
      </c>
      <c r="C5" s="115"/>
      <c r="D5" s="116"/>
      <c r="E5" s="117"/>
      <c r="F5" s="39"/>
    </row>
    <row r="6" spans="1:6" ht="14.25" customHeight="1">
      <c r="A6" s="19" t="s">
        <v>2</v>
      </c>
      <c r="B6" s="20" t="s">
        <v>9</v>
      </c>
      <c r="C6" s="21" t="s">
        <v>6</v>
      </c>
      <c r="D6" s="21">
        <v>1</v>
      </c>
      <c r="E6" s="18">
        <v>0</v>
      </c>
      <c r="F6" s="22">
        <f>E6*D6</f>
        <v>0</v>
      </c>
    </row>
    <row r="7" spans="1:14" ht="17.25" customHeight="1">
      <c r="A7" s="99" t="s">
        <v>3</v>
      </c>
      <c r="B7" s="100" t="s">
        <v>62</v>
      </c>
      <c r="C7" s="101" t="s">
        <v>7</v>
      </c>
      <c r="D7" s="101">
        <v>47</v>
      </c>
      <c r="E7" s="102">
        <v>0</v>
      </c>
      <c r="F7" s="103">
        <f>E7*D7</f>
        <v>0</v>
      </c>
      <c r="N7" s="84"/>
    </row>
    <row r="8" spans="1:6" ht="14.25" customHeight="1">
      <c r="A8" s="23" t="s">
        <v>32</v>
      </c>
      <c r="B8" s="24" t="s">
        <v>35</v>
      </c>
      <c r="C8" s="25" t="s">
        <v>8</v>
      </c>
      <c r="D8" s="25">
        <v>1</v>
      </c>
      <c r="E8" s="13">
        <v>0</v>
      </c>
      <c r="F8" s="26">
        <f>E8*D8</f>
        <v>0</v>
      </c>
    </row>
    <row r="9" spans="1:6" ht="14.25" customHeight="1">
      <c r="A9" s="23" t="s">
        <v>33</v>
      </c>
      <c r="B9" s="24" t="s">
        <v>31</v>
      </c>
      <c r="C9" s="25" t="s">
        <v>30</v>
      </c>
      <c r="D9" s="25">
        <v>1</v>
      </c>
      <c r="E9" s="13">
        <v>0</v>
      </c>
      <c r="F9" s="26">
        <f>E9*D9</f>
        <v>0</v>
      </c>
    </row>
    <row r="10" spans="1:6" ht="14.25" customHeight="1">
      <c r="A10" s="23" t="s">
        <v>36</v>
      </c>
      <c r="B10" s="24" t="s">
        <v>52</v>
      </c>
      <c r="C10" s="25" t="s">
        <v>30</v>
      </c>
      <c r="D10" s="25">
        <v>1</v>
      </c>
      <c r="E10" s="13">
        <v>0</v>
      </c>
      <c r="F10" s="26">
        <f>D10*E10</f>
        <v>0</v>
      </c>
    </row>
    <row r="11" spans="1:6" ht="14.25" customHeight="1">
      <c r="A11" s="23" t="s">
        <v>37</v>
      </c>
      <c r="B11" s="24" t="s">
        <v>34</v>
      </c>
      <c r="C11" s="25" t="s">
        <v>30</v>
      </c>
      <c r="D11" s="25">
        <v>1</v>
      </c>
      <c r="E11" s="13">
        <v>0</v>
      </c>
      <c r="F11" s="26">
        <f>D11*E11</f>
        <v>0</v>
      </c>
    </row>
    <row r="12" spans="1:6" ht="14.25" customHeight="1">
      <c r="A12" s="23" t="s">
        <v>53</v>
      </c>
      <c r="B12" s="24" t="s">
        <v>17</v>
      </c>
      <c r="C12" s="25" t="s">
        <v>7</v>
      </c>
      <c r="D12" s="25">
        <v>6</v>
      </c>
      <c r="E12" s="13">
        <v>0</v>
      </c>
      <c r="F12" s="26">
        <f>E12*D12</f>
        <v>0</v>
      </c>
    </row>
    <row r="13" spans="1:6" ht="14.25" customHeight="1">
      <c r="A13" s="23" t="s">
        <v>59</v>
      </c>
      <c r="B13" s="24" t="s">
        <v>18</v>
      </c>
      <c r="C13" s="25" t="s">
        <v>7</v>
      </c>
      <c r="D13" s="25">
        <v>24</v>
      </c>
      <c r="E13" s="13">
        <v>0</v>
      </c>
      <c r="F13" s="26">
        <f>D13*E13</f>
        <v>0</v>
      </c>
    </row>
    <row r="14" spans="1:6" ht="14.25" customHeight="1">
      <c r="A14" s="23" t="s">
        <v>38</v>
      </c>
      <c r="B14" s="24" t="s">
        <v>19</v>
      </c>
      <c r="C14" s="25" t="s">
        <v>7</v>
      </c>
      <c r="D14" s="25">
        <v>6</v>
      </c>
      <c r="E14" s="13">
        <v>0</v>
      </c>
      <c r="F14" s="26">
        <f>D14*E14</f>
        <v>0</v>
      </c>
    </row>
    <row r="15" spans="1:6" ht="14.25" customHeight="1">
      <c r="A15" s="110" t="s">
        <v>39</v>
      </c>
      <c r="B15" s="111" t="s">
        <v>23</v>
      </c>
      <c r="C15" s="107" t="s">
        <v>7</v>
      </c>
      <c r="D15" s="107">
        <v>11</v>
      </c>
      <c r="E15" s="108">
        <v>0</v>
      </c>
      <c r="F15" s="109">
        <f>D15*E15</f>
        <v>0</v>
      </c>
    </row>
    <row r="16" spans="1:6" ht="14.25" customHeight="1">
      <c r="A16" s="23" t="s">
        <v>40</v>
      </c>
      <c r="B16" s="27" t="s">
        <v>20</v>
      </c>
      <c r="C16" s="25" t="s">
        <v>7</v>
      </c>
      <c r="D16" s="25">
        <v>6</v>
      </c>
      <c r="E16" s="13">
        <v>0</v>
      </c>
      <c r="F16" s="26">
        <f>D16*E16</f>
        <v>0</v>
      </c>
    </row>
    <row r="17" spans="1:6" ht="14.25" customHeight="1">
      <c r="A17" s="28" t="s">
        <v>41</v>
      </c>
      <c r="B17" s="27" t="s">
        <v>21</v>
      </c>
      <c r="C17" s="29" t="s">
        <v>7</v>
      </c>
      <c r="D17" s="29">
        <v>30</v>
      </c>
      <c r="E17" s="12">
        <v>0</v>
      </c>
      <c r="F17" s="30">
        <f>E17*D17</f>
        <v>0</v>
      </c>
    </row>
    <row r="18" spans="1:6" ht="14.25" customHeight="1">
      <c r="A18" s="28" t="s">
        <v>42</v>
      </c>
      <c r="B18" s="27" t="s">
        <v>22</v>
      </c>
      <c r="C18" s="29" t="s">
        <v>7</v>
      </c>
      <c r="D18" s="29">
        <v>36</v>
      </c>
      <c r="E18" s="12">
        <v>0</v>
      </c>
      <c r="F18" s="30">
        <f>E18*D18</f>
        <v>0</v>
      </c>
    </row>
    <row r="19" spans="1:6" ht="14.25" customHeight="1">
      <c r="A19" s="105" t="s">
        <v>43</v>
      </c>
      <c r="B19" s="106" t="s">
        <v>24</v>
      </c>
      <c r="C19" s="107" t="s">
        <v>7</v>
      </c>
      <c r="D19" s="107">
        <v>47</v>
      </c>
      <c r="E19" s="108">
        <v>0</v>
      </c>
      <c r="F19" s="109">
        <f aca="true" t="shared" si="0" ref="F19:F26">D19*E19</f>
        <v>0</v>
      </c>
    </row>
    <row r="20" spans="1:6" ht="29.25" customHeight="1">
      <c r="A20" s="28" t="s">
        <v>44</v>
      </c>
      <c r="B20" s="27" t="s">
        <v>64</v>
      </c>
      <c r="C20" s="29" t="s">
        <v>7</v>
      </c>
      <c r="D20" s="29">
        <v>7</v>
      </c>
      <c r="E20" s="13">
        <v>0</v>
      </c>
      <c r="F20" s="30">
        <f t="shared" si="0"/>
        <v>0</v>
      </c>
    </row>
    <row r="21" spans="1:6" ht="27.75" customHeight="1">
      <c r="A21" s="28" t="s">
        <v>45</v>
      </c>
      <c r="B21" s="27" t="s">
        <v>63</v>
      </c>
      <c r="C21" s="29" t="s">
        <v>7</v>
      </c>
      <c r="D21" s="29">
        <v>31</v>
      </c>
      <c r="E21" s="13">
        <v>0</v>
      </c>
      <c r="F21" s="30">
        <f t="shared" si="0"/>
        <v>0</v>
      </c>
    </row>
    <row r="22" spans="1:6" ht="27.75" customHeight="1">
      <c r="A22" s="28" t="s">
        <v>46</v>
      </c>
      <c r="B22" s="27" t="s">
        <v>65</v>
      </c>
      <c r="C22" s="29" t="s">
        <v>7</v>
      </c>
      <c r="D22" s="29">
        <v>37</v>
      </c>
      <c r="E22" s="13">
        <v>0</v>
      </c>
      <c r="F22" s="30">
        <f t="shared" si="0"/>
        <v>0</v>
      </c>
    </row>
    <row r="23" spans="1:6" ht="30.75" customHeight="1">
      <c r="A23" s="31" t="s">
        <v>47</v>
      </c>
      <c r="B23" s="27" t="s">
        <v>144</v>
      </c>
      <c r="C23" s="29" t="s">
        <v>7</v>
      </c>
      <c r="D23" s="29">
        <v>48</v>
      </c>
      <c r="E23" s="13">
        <v>0</v>
      </c>
      <c r="F23" s="30">
        <f>D23*E23</f>
        <v>0</v>
      </c>
    </row>
    <row r="24" spans="1:6" ht="14.25" customHeight="1">
      <c r="A24" s="31" t="s">
        <v>48</v>
      </c>
      <c r="B24" s="27" t="s">
        <v>67</v>
      </c>
      <c r="C24" s="29" t="s">
        <v>57</v>
      </c>
      <c r="D24" s="29">
        <v>1</v>
      </c>
      <c r="E24" s="12">
        <v>0</v>
      </c>
      <c r="F24" s="30">
        <f>D24*E24</f>
        <v>0</v>
      </c>
    </row>
    <row r="25" spans="1:6" ht="32.25" customHeight="1">
      <c r="A25" s="31" t="s">
        <v>49</v>
      </c>
      <c r="B25" s="27" t="s">
        <v>146</v>
      </c>
      <c r="C25" s="29" t="s">
        <v>56</v>
      </c>
      <c r="D25" s="29">
        <v>850</v>
      </c>
      <c r="E25" s="12">
        <v>0</v>
      </c>
      <c r="F25" s="30">
        <f>D25*E25</f>
        <v>0</v>
      </c>
    </row>
    <row r="26" spans="1:6" s="8" customFormat="1" ht="27.75" customHeight="1">
      <c r="A26" s="31" t="s">
        <v>50</v>
      </c>
      <c r="B26" s="27" t="s">
        <v>27</v>
      </c>
      <c r="C26" s="29" t="s">
        <v>8</v>
      </c>
      <c r="D26" s="29">
        <v>1</v>
      </c>
      <c r="E26" s="12">
        <v>0</v>
      </c>
      <c r="F26" s="30">
        <f t="shared" si="0"/>
        <v>0</v>
      </c>
    </row>
    <row r="27" spans="1:6" ht="27.75" customHeight="1">
      <c r="A27" s="28" t="s">
        <v>51</v>
      </c>
      <c r="B27" s="27" t="s">
        <v>25</v>
      </c>
      <c r="C27" s="29" t="s">
        <v>7</v>
      </c>
      <c r="D27" s="29">
        <v>68</v>
      </c>
      <c r="E27" s="13">
        <v>0</v>
      </c>
      <c r="F27" s="30">
        <f>E27*D27</f>
        <v>0</v>
      </c>
    </row>
    <row r="28" spans="1:6" ht="14.25" customHeight="1">
      <c r="A28" s="9" t="s">
        <v>54</v>
      </c>
      <c r="B28" s="10" t="s">
        <v>26</v>
      </c>
      <c r="C28" s="10" t="s">
        <v>7</v>
      </c>
      <c r="D28" s="32">
        <v>75</v>
      </c>
      <c r="E28" s="13">
        <v>0</v>
      </c>
      <c r="F28" s="11">
        <f>E28*D28</f>
        <v>0</v>
      </c>
    </row>
    <row r="29" spans="1:6" ht="26.25" customHeight="1">
      <c r="A29" s="23" t="s">
        <v>55</v>
      </c>
      <c r="B29" s="27" t="s">
        <v>145</v>
      </c>
      <c r="C29" s="29" t="s">
        <v>7</v>
      </c>
      <c r="D29" s="29">
        <v>36</v>
      </c>
      <c r="E29" s="13">
        <v>0</v>
      </c>
      <c r="F29" s="30">
        <f>E29*D29</f>
        <v>0</v>
      </c>
    </row>
    <row r="30" spans="1:6" ht="14.25" customHeight="1">
      <c r="A30" s="23" t="s">
        <v>60</v>
      </c>
      <c r="B30" s="27" t="s">
        <v>28</v>
      </c>
      <c r="C30" s="29" t="s">
        <v>29</v>
      </c>
      <c r="D30" s="29">
        <v>3</v>
      </c>
      <c r="E30" s="13">
        <v>0</v>
      </c>
      <c r="F30" s="30">
        <f>D30*E30</f>
        <v>0</v>
      </c>
    </row>
    <row r="31" spans="1:6" ht="14.25" customHeight="1">
      <c r="A31" s="72" t="s">
        <v>61</v>
      </c>
      <c r="B31" s="73" t="s">
        <v>58</v>
      </c>
      <c r="C31" s="74" t="s">
        <v>13</v>
      </c>
      <c r="D31" s="74">
        <v>80</v>
      </c>
      <c r="E31" s="75">
        <v>0</v>
      </c>
      <c r="F31" s="76">
        <f>D31*E31</f>
        <v>0</v>
      </c>
    </row>
    <row r="32" spans="1:6" ht="14.25" customHeight="1">
      <c r="A32" s="77" t="s">
        <v>66</v>
      </c>
      <c r="B32" s="27" t="s">
        <v>69</v>
      </c>
      <c r="C32" s="78" t="s">
        <v>68</v>
      </c>
      <c r="D32" s="78">
        <v>30</v>
      </c>
      <c r="E32" s="12">
        <v>0</v>
      </c>
      <c r="F32" s="79">
        <f>D32*E32</f>
        <v>0</v>
      </c>
    </row>
    <row r="33" spans="1:6" ht="14.25" customHeight="1" thickBot="1">
      <c r="A33" s="93"/>
      <c r="B33" s="94"/>
      <c r="C33" s="95"/>
      <c r="D33" s="95"/>
      <c r="E33" s="96"/>
      <c r="F33" s="97"/>
    </row>
    <row r="34" spans="1:6" ht="16.5" thickBot="1">
      <c r="A34" s="120" t="s">
        <v>135</v>
      </c>
      <c r="B34" s="121"/>
      <c r="C34" s="121"/>
      <c r="D34" s="121"/>
      <c r="E34" s="122"/>
      <c r="F34" s="98">
        <f>SUM(F6:F32)</f>
        <v>0</v>
      </c>
    </row>
    <row r="35" spans="1:6" ht="15">
      <c r="A35" s="3"/>
      <c r="B35" s="3"/>
      <c r="C35" s="3"/>
      <c r="D35" s="3"/>
      <c r="E35" s="119"/>
      <c r="F35" s="119"/>
    </row>
    <row r="36" spans="1:6" ht="15">
      <c r="A36" s="3"/>
      <c r="B36" s="3"/>
      <c r="C36" s="3"/>
      <c r="D36" s="3"/>
      <c r="E36" s="7"/>
      <c r="F36" s="7"/>
    </row>
    <row r="37" spans="2:6" ht="14.45" customHeight="1">
      <c r="B37" s="41"/>
      <c r="E37" s="112"/>
      <c r="F37" s="113"/>
    </row>
    <row r="38" ht="14.45" customHeight="1">
      <c r="B38" s="3"/>
    </row>
    <row r="39" spans="2:6" ht="15">
      <c r="B39" s="3"/>
      <c r="E39" s="5"/>
      <c r="F39" s="4"/>
    </row>
    <row r="40" spans="2:6" ht="15">
      <c r="B40" s="40"/>
      <c r="C40" s="4"/>
      <c r="D40" s="4"/>
      <c r="E40" s="5"/>
      <c r="F40" s="4"/>
    </row>
    <row r="41" spans="2:6" ht="15">
      <c r="B41" s="40"/>
      <c r="C41" s="4"/>
      <c r="D41" s="4"/>
      <c r="E41" s="5"/>
      <c r="F41" s="6"/>
    </row>
    <row r="42" spans="2:6" ht="15">
      <c r="B42" s="40"/>
      <c r="C42" s="4"/>
      <c r="D42" s="4"/>
      <c r="E42" s="5"/>
      <c r="F42" s="6"/>
    </row>
    <row r="43" spans="2:6" ht="15">
      <c r="B43" s="40"/>
      <c r="C43" s="4"/>
      <c r="D43" s="4"/>
      <c r="E43" s="5"/>
      <c r="F43" s="6"/>
    </row>
    <row r="44" spans="2:6" ht="15">
      <c r="B44" s="40"/>
      <c r="C44" s="4"/>
      <c r="D44" s="4"/>
      <c r="E44" s="5"/>
      <c r="F44" s="6"/>
    </row>
    <row r="45" spans="2:6" ht="15">
      <c r="B45" s="40"/>
      <c r="C45" s="4"/>
      <c r="D45" s="4"/>
      <c r="E45" s="5"/>
      <c r="F45" s="6"/>
    </row>
    <row r="46" spans="2:6" ht="15">
      <c r="B46" s="4"/>
      <c r="C46" s="4"/>
      <c r="D46" s="4"/>
      <c r="E46" s="5"/>
      <c r="F46" s="6"/>
    </row>
    <row r="47" spans="2:6" ht="15">
      <c r="B47" s="42"/>
      <c r="C47" s="4"/>
      <c r="D47" s="4"/>
      <c r="E47" s="5"/>
      <c r="F47" s="6"/>
    </row>
    <row r="48" spans="2:6" ht="15">
      <c r="B48" s="40"/>
      <c r="C48" s="4"/>
      <c r="D48" s="4"/>
      <c r="E48" s="5"/>
      <c r="F48" s="6"/>
    </row>
    <row r="49" spans="2:6" ht="15">
      <c r="B49" s="40"/>
      <c r="C49" s="4"/>
      <c r="D49" s="4"/>
      <c r="E49" s="5"/>
      <c r="F49" s="6"/>
    </row>
    <row r="50" spans="2:6" ht="15">
      <c r="B50" s="40"/>
      <c r="C50" s="4"/>
      <c r="D50" s="4"/>
      <c r="E50" s="5"/>
      <c r="F50" s="6"/>
    </row>
    <row r="51" spans="2:6" ht="15">
      <c r="B51" s="40"/>
      <c r="C51" s="4"/>
      <c r="D51" s="4"/>
      <c r="E51" s="5"/>
      <c r="F51" s="6"/>
    </row>
    <row r="52" spans="2:6" ht="15">
      <c r="B52" s="40"/>
      <c r="C52" s="4"/>
      <c r="D52" s="4"/>
      <c r="E52" s="5"/>
      <c r="F52" s="6"/>
    </row>
    <row r="53" spans="2:6" ht="15">
      <c r="B53" s="40"/>
      <c r="C53" s="4"/>
      <c r="D53" s="4"/>
      <c r="E53" s="5"/>
      <c r="F53" s="6"/>
    </row>
    <row r="54" spans="2:6" ht="15">
      <c r="B54" s="40"/>
      <c r="C54" s="4"/>
      <c r="D54" s="4"/>
      <c r="E54" s="5"/>
      <c r="F54" s="6"/>
    </row>
    <row r="55" spans="2:6" ht="15">
      <c r="B55" s="40"/>
      <c r="C55" s="4"/>
      <c r="D55" s="4"/>
      <c r="E55" s="5"/>
      <c r="F55" s="6"/>
    </row>
    <row r="56" spans="2:6" ht="15">
      <c r="B56" s="4"/>
      <c r="C56" s="4"/>
      <c r="D56" s="4"/>
      <c r="E56" s="5"/>
      <c r="F56" s="6"/>
    </row>
    <row r="57" spans="2:6" ht="15">
      <c r="B57" s="43"/>
      <c r="C57" s="4"/>
      <c r="D57" s="4"/>
      <c r="E57" s="5"/>
      <c r="F57" s="4"/>
    </row>
    <row r="58" spans="2:6" ht="15">
      <c r="B58" s="40"/>
      <c r="C58" s="4"/>
      <c r="D58" s="4"/>
      <c r="E58" s="5"/>
      <c r="F58" s="6"/>
    </row>
    <row r="59" spans="2:6" ht="15">
      <c r="B59" s="40"/>
      <c r="C59" s="4"/>
      <c r="D59" s="4"/>
      <c r="E59" s="5"/>
      <c r="F59" s="4"/>
    </row>
    <row r="60" spans="2:6" ht="15">
      <c r="B60" s="40"/>
      <c r="C60" s="4"/>
      <c r="D60" s="4"/>
      <c r="E60" s="5"/>
      <c r="F60" s="4"/>
    </row>
    <row r="61" spans="2:6" ht="15">
      <c r="B61" s="40"/>
      <c r="C61" s="4"/>
      <c r="D61" s="4"/>
      <c r="E61" s="5"/>
      <c r="F61" s="4"/>
    </row>
    <row r="63" ht="15">
      <c r="B63" s="44"/>
    </row>
  </sheetData>
  <mergeCells count="6">
    <mergeCell ref="E37:F37"/>
    <mergeCell ref="C2:F2"/>
    <mergeCell ref="C5:E5"/>
    <mergeCell ref="A1:F1"/>
    <mergeCell ref="E35:F35"/>
    <mergeCell ref="A34:E34"/>
  </mergeCells>
  <printOptions/>
  <pageMargins left="0.7086614173228347" right="0.03937007874015748" top="0.2755905511811024" bottom="0.11811023622047245" header="0.1968503937007874" footer="0.11811023622047245"/>
  <pageSetup fitToHeight="1" fitToWidth="1" horizontalDpi="600" verticalDpi="600" orientation="portrait" paperSize="9" scale="91" r:id="rId1"/>
  <headerFooter>
    <oddHeader>&amp;C&amp;"Arial,Obyčejné"&amp;10Příloha č. 2 ZD</oddHeader>
  </headerFooter>
  <ignoredErrors>
    <ignoredError sqref="F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workbookViewId="0" topLeftCell="A1">
      <selection activeCell="F39" sqref="F39"/>
    </sheetView>
  </sheetViews>
  <sheetFormatPr defaultColWidth="9.140625" defaultRowHeight="15"/>
  <cols>
    <col min="1" max="1" width="7.421875" style="0" customWidth="1"/>
    <col min="2" max="2" width="52.00390625" style="0" customWidth="1"/>
    <col min="3" max="3" width="10.8515625" style="0" customWidth="1"/>
    <col min="4" max="4" width="33.28125" style="0" customWidth="1"/>
    <col min="5" max="5" width="13.421875" style="0" customWidth="1"/>
    <col min="6" max="6" width="16.00390625" style="0" customWidth="1"/>
    <col min="7" max="7" width="23.28125" style="0" customWidth="1"/>
  </cols>
  <sheetData>
    <row r="1" spans="1:10" ht="18">
      <c r="A1" s="66" t="s">
        <v>138</v>
      </c>
      <c r="B1" s="67"/>
      <c r="C1" s="67"/>
      <c r="D1" s="67"/>
      <c r="E1" s="68"/>
      <c r="F1" s="67"/>
      <c r="G1" s="67"/>
      <c r="H1" s="63"/>
      <c r="I1" s="63"/>
      <c r="J1" s="63"/>
    </row>
    <row r="2" spans="1:10" ht="22.5" customHeight="1">
      <c r="A2" s="67"/>
      <c r="B2" s="67"/>
      <c r="C2" s="67"/>
      <c r="D2" s="67"/>
      <c r="E2" s="68"/>
      <c r="F2" s="67"/>
      <c r="G2" s="67"/>
      <c r="H2" s="63"/>
      <c r="I2" s="63"/>
      <c r="J2" s="63"/>
    </row>
    <row r="3" spans="1:10" ht="24.75">
      <c r="A3" s="69" t="s">
        <v>70</v>
      </c>
      <c r="B3" s="69" t="s">
        <v>71</v>
      </c>
      <c r="C3" s="70" t="s">
        <v>72</v>
      </c>
      <c r="D3" s="70" t="s">
        <v>73</v>
      </c>
      <c r="E3" s="71" t="s">
        <v>74</v>
      </c>
      <c r="F3" s="70" t="s">
        <v>134</v>
      </c>
      <c r="G3" s="70" t="s">
        <v>136</v>
      </c>
      <c r="H3" s="64"/>
      <c r="I3" s="64"/>
      <c r="J3" s="64"/>
    </row>
    <row r="4" spans="1:10" ht="29.25">
      <c r="A4" s="46">
        <v>1</v>
      </c>
      <c r="B4" s="47" t="s">
        <v>75</v>
      </c>
      <c r="C4" s="48" t="s">
        <v>76</v>
      </c>
      <c r="D4" s="49" t="s">
        <v>77</v>
      </c>
      <c r="E4" s="50">
        <v>117.3</v>
      </c>
      <c r="F4" s="51">
        <v>0</v>
      </c>
      <c r="G4" s="51">
        <f>E4*F4</f>
        <v>0</v>
      </c>
      <c r="H4" s="63"/>
      <c r="I4" s="63"/>
      <c r="J4" s="63"/>
    </row>
    <row r="5" spans="1:10" ht="15">
      <c r="A5" s="46">
        <v>2</v>
      </c>
      <c r="B5" s="49" t="s">
        <v>78</v>
      </c>
      <c r="C5" s="48" t="s">
        <v>76</v>
      </c>
      <c r="D5" s="49" t="s">
        <v>79</v>
      </c>
      <c r="E5" s="50">
        <f>E4+E6</f>
        <v>135.17952</v>
      </c>
      <c r="F5" s="51">
        <v>0</v>
      </c>
      <c r="G5" s="51">
        <f aca="true" t="shared" si="0" ref="G5:G35">E5*F5</f>
        <v>0</v>
      </c>
      <c r="H5" s="63"/>
      <c r="I5" s="63"/>
      <c r="J5" s="63"/>
    </row>
    <row r="6" spans="1:10" ht="15">
      <c r="A6" s="46">
        <v>3</v>
      </c>
      <c r="B6" s="49" t="s">
        <v>80</v>
      </c>
      <c r="C6" s="48" t="s">
        <v>76</v>
      </c>
      <c r="D6" s="49" t="s">
        <v>81</v>
      </c>
      <c r="E6" s="50">
        <f>3.86*3.86*1.2</f>
        <v>17.87952</v>
      </c>
      <c r="F6" s="51">
        <v>0</v>
      </c>
      <c r="G6" s="51">
        <f t="shared" si="0"/>
        <v>0</v>
      </c>
      <c r="H6" s="63"/>
      <c r="I6" s="63"/>
      <c r="J6" s="63"/>
    </row>
    <row r="7" spans="1:10" ht="15">
      <c r="A7" s="46">
        <v>4</v>
      </c>
      <c r="B7" s="49" t="s">
        <v>82</v>
      </c>
      <c r="C7" s="48" t="s">
        <v>76</v>
      </c>
      <c r="D7" s="49" t="s">
        <v>83</v>
      </c>
      <c r="E7" s="50">
        <f>E6*0.5</f>
        <v>8.93976</v>
      </c>
      <c r="F7" s="51">
        <v>0</v>
      </c>
      <c r="G7" s="51">
        <f t="shared" si="0"/>
        <v>0</v>
      </c>
      <c r="H7" s="63"/>
      <c r="I7" s="63"/>
      <c r="J7" s="63"/>
    </row>
    <row r="8" spans="1:10" ht="15">
      <c r="A8" s="52">
        <v>5</v>
      </c>
      <c r="B8" s="45" t="s">
        <v>84</v>
      </c>
      <c r="C8" s="53" t="s">
        <v>76</v>
      </c>
      <c r="D8" s="45" t="s">
        <v>85</v>
      </c>
      <c r="E8" s="54">
        <f>5*3/2+7.5*3+5*3.5/2</f>
        <v>38.75</v>
      </c>
      <c r="F8" s="55">
        <v>0</v>
      </c>
      <c r="G8" s="55">
        <f t="shared" si="0"/>
        <v>0</v>
      </c>
      <c r="H8" s="63"/>
      <c r="I8" s="63"/>
      <c r="J8" s="63"/>
    </row>
    <row r="9" spans="1:10" ht="15">
      <c r="A9" s="46">
        <v>6</v>
      </c>
      <c r="B9" s="49" t="s">
        <v>86</v>
      </c>
      <c r="C9" s="48" t="s">
        <v>76</v>
      </c>
      <c r="D9" s="49" t="s">
        <v>87</v>
      </c>
      <c r="E9" s="50">
        <f>(7.5+5+5)*0.5*0.2</f>
        <v>1.75</v>
      </c>
      <c r="F9" s="51">
        <v>0</v>
      </c>
      <c r="G9" s="51">
        <f t="shared" si="0"/>
        <v>0</v>
      </c>
      <c r="H9" s="63"/>
      <c r="I9" s="63"/>
      <c r="J9" s="63"/>
    </row>
    <row r="10" spans="1:10" ht="15">
      <c r="A10" s="52">
        <v>7</v>
      </c>
      <c r="B10" s="45" t="s">
        <v>88</v>
      </c>
      <c r="C10" s="53" t="s">
        <v>76</v>
      </c>
      <c r="D10" s="45" t="s">
        <v>89</v>
      </c>
      <c r="E10" s="54">
        <f>7.5*3.5*0.2+5*3.5/2*0.2+5*3/2*0.2</f>
        <v>8.5</v>
      </c>
      <c r="F10" s="55">
        <v>0</v>
      </c>
      <c r="G10" s="55">
        <f t="shared" si="0"/>
        <v>0</v>
      </c>
      <c r="H10" s="63"/>
      <c r="I10" s="63"/>
      <c r="J10" s="63"/>
    </row>
    <row r="11" spans="1:10" ht="29.25">
      <c r="A11" s="52">
        <v>8</v>
      </c>
      <c r="B11" s="56" t="s">
        <v>90</v>
      </c>
      <c r="C11" s="53" t="s">
        <v>91</v>
      </c>
      <c r="D11" s="45">
        <v>1</v>
      </c>
      <c r="E11" s="54">
        <v>1</v>
      </c>
      <c r="F11" s="55">
        <v>0</v>
      </c>
      <c r="G11" s="55">
        <f t="shared" si="0"/>
        <v>0</v>
      </c>
      <c r="H11" s="63"/>
      <c r="I11" s="63"/>
      <c r="J11" s="63"/>
    </row>
    <row r="12" spans="1:10" ht="29.25">
      <c r="A12" s="52">
        <v>9</v>
      </c>
      <c r="B12" s="56" t="s">
        <v>92</v>
      </c>
      <c r="C12" s="53" t="s">
        <v>57</v>
      </c>
      <c r="D12" s="45">
        <v>1</v>
      </c>
      <c r="E12" s="54">
        <v>1</v>
      </c>
      <c r="F12" s="55">
        <v>0</v>
      </c>
      <c r="G12" s="55">
        <f t="shared" si="0"/>
        <v>0</v>
      </c>
      <c r="H12" s="63"/>
      <c r="I12" s="63"/>
      <c r="J12" s="63"/>
    </row>
    <row r="13" spans="1:10" ht="29.25">
      <c r="A13" s="52">
        <v>10</v>
      </c>
      <c r="B13" s="56" t="s">
        <v>93</v>
      </c>
      <c r="C13" s="53" t="s">
        <v>57</v>
      </c>
      <c r="D13" s="45">
        <v>1</v>
      </c>
      <c r="E13" s="54">
        <v>1</v>
      </c>
      <c r="F13" s="51">
        <v>0</v>
      </c>
      <c r="G13" s="55">
        <f t="shared" si="0"/>
        <v>0</v>
      </c>
      <c r="H13" s="63"/>
      <c r="I13" s="63"/>
      <c r="J13" s="63"/>
    </row>
    <row r="14" spans="1:10" ht="15">
      <c r="A14" s="52">
        <v>11</v>
      </c>
      <c r="B14" s="45" t="s">
        <v>94</v>
      </c>
      <c r="C14" s="53" t="s">
        <v>57</v>
      </c>
      <c r="D14" s="45">
        <v>1</v>
      </c>
      <c r="E14" s="54">
        <v>1</v>
      </c>
      <c r="F14" s="55">
        <v>0</v>
      </c>
      <c r="G14" s="55">
        <f t="shared" si="0"/>
        <v>0</v>
      </c>
      <c r="H14" s="63"/>
      <c r="I14" s="63"/>
      <c r="J14" s="63"/>
    </row>
    <row r="15" spans="1:10" ht="29.25">
      <c r="A15" s="52">
        <v>12</v>
      </c>
      <c r="B15" s="45" t="s">
        <v>95</v>
      </c>
      <c r="C15" s="53" t="s">
        <v>76</v>
      </c>
      <c r="D15" s="56" t="s">
        <v>96</v>
      </c>
      <c r="E15" s="54">
        <f>2.8*2.8*0.3+3.14*1.1*1.1*0.2</f>
        <v>3.1118799999999998</v>
      </c>
      <c r="F15" s="55">
        <v>0</v>
      </c>
      <c r="G15" s="55">
        <f t="shared" si="0"/>
        <v>0</v>
      </c>
      <c r="H15" s="63"/>
      <c r="I15" s="63"/>
      <c r="J15" s="63"/>
    </row>
    <row r="16" spans="1:10" ht="29.25">
      <c r="A16" s="52">
        <v>13</v>
      </c>
      <c r="B16" s="56" t="s">
        <v>97</v>
      </c>
      <c r="C16" s="53" t="s">
        <v>57</v>
      </c>
      <c r="D16" s="45">
        <v>1</v>
      </c>
      <c r="E16" s="54">
        <v>1</v>
      </c>
      <c r="F16" s="55">
        <v>0</v>
      </c>
      <c r="G16" s="55">
        <f t="shared" si="0"/>
        <v>0</v>
      </c>
      <c r="H16" s="63"/>
      <c r="I16" s="63"/>
      <c r="J16" s="63"/>
    </row>
    <row r="17" spans="1:10" ht="15">
      <c r="A17" s="57">
        <v>14</v>
      </c>
      <c r="B17" s="58" t="s">
        <v>98</v>
      </c>
      <c r="C17" s="59" t="s">
        <v>57</v>
      </c>
      <c r="D17" s="60">
        <v>1</v>
      </c>
      <c r="E17" s="61">
        <v>1</v>
      </c>
      <c r="F17" s="51">
        <v>0</v>
      </c>
      <c r="G17" s="62">
        <f t="shared" si="0"/>
        <v>0</v>
      </c>
      <c r="H17" s="65"/>
      <c r="I17" s="65"/>
      <c r="J17" s="65"/>
    </row>
    <row r="18" spans="1:10" ht="15">
      <c r="A18" s="57">
        <v>15</v>
      </c>
      <c r="B18" s="60" t="s">
        <v>99</v>
      </c>
      <c r="C18" s="59" t="s">
        <v>57</v>
      </c>
      <c r="D18" s="60">
        <v>2</v>
      </c>
      <c r="E18" s="61">
        <v>2</v>
      </c>
      <c r="F18" s="55">
        <v>0</v>
      </c>
      <c r="G18" s="62">
        <f t="shared" si="0"/>
        <v>0</v>
      </c>
      <c r="H18" s="65"/>
      <c r="I18" s="65"/>
      <c r="J18" s="65"/>
    </row>
    <row r="19" spans="1:10" ht="15">
      <c r="A19" s="52">
        <v>16</v>
      </c>
      <c r="B19" s="56" t="s">
        <v>100</v>
      </c>
      <c r="C19" s="53" t="s">
        <v>101</v>
      </c>
      <c r="D19" s="45" t="s">
        <v>102</v>
      </c>
      <c r="E19" s="54">
        <f>5*1.5</f>
        <v>7.5</v>
      </c>
      <c r="F19" s="55">
        <v>0</v>
      </c>
      <c r="G19" s="55">
        <f>E19*F19</f>
        <v>0</v>
      </c>
      <c r="H19" s="63"/>
      <c r="I19" s="63"/>
      <c r="J19" s="63"/>
    </row>
    <row r="20" spans="1:10" ht="15">
      <c r="A20" s="52">
        <v>17</v>
      </c>
      <c r="B20" s="45" t="s">
        <v>103</v>
      </c>
      <c r="C20" s="53" t="s">
        <v>101</v>
      </c>
      <c r="D20" s="45" t="s">
        <v>104</v>
      </c>
      <c r="E20" s="54">
        <f>5*1.5</f>
        <v>7.5</v>
      </c>
      <c r="F20" s="55">
        <v>0</v>
      </c>
      <c r="G20" s="55">
        <f>E20*F20</f>
        <v>0</v>
      </c>
      <c r="H20" s="63"/>
      <c r="I20" s="63"/>
      <c r="J20" s="63"/>
    </row>
    <row r="21" spans="1:10" ht="15">
      <c r="A21" s="52">
        <v>18</v>
      </c>
      <c r="B21" s="45" t="s">
        <v>105</v>
      </c>
      <c r="C21" s="53" t="s">
        <v>76</v>
      </c>
      <c r="D21" s="45" t="s">
        <v>106</v>
      </c>
      <c r="E21" s="54">
        <f>1.2*0.7*0.3</f>
        <v>0.252</v>
      </c>
      <c r="F21" s="51">
        <v>0</v>
      </c>
      <c r="G21" s="55">
        <f>E21*F21</f>
        <v>0</v>
      </c>
      <c r="H21" s="63"/>
      <c r="I21" s="63"/>
      <c r="J21" s="63"/>
    </row>
    <row r="22" spans="1:10" ht="15">
      <c r="A22" s="52">
        <v>19</v>
      </c>
      <c r="B22" s="45" t="s">
        <v>107</v>
      </c>
      <c r="C22" s="53" t="s">
        <v>101</v>
      </c>
      <c r="D22" s="45" t="s">
        <v>108</v>
      </c>
      <c r="E22" s="54">
        <v>23.74</v>
      </c>
      <c r="F22" s="55">
        <v>0</v>
      </c>
      <c r="G22" s="55">
        <f t="shared" si="0"/>
        <v>0</v>
      </c>
      <c r="H22" s="63"/>
      <c r="I22" s="63"/>
      <c r="J22" s="63"/>
    </row>
    <row r="23" spans="1:10" ht="15">
      <c r="A23" s="52">
        <v>20</v>
      </c>
      <c r="B23" s="45" t="s">
        <v>109</v>
      </c>
      <c r="C23" s="53" t="s">
        <v>101</v>
      </c>
      <c r="D23" s="45" t="s">
        <v>110</v>
      </c>
      <c r="E23" s="54">
        <v>7.44</v>
      </c>
      <c r="F23" s="55">
        <v>0</v>
      </c>
      <c r="G23" s="55">
        <f t="shared" si="0"/>
        <v>0</v>
      </c>
      <c r="H23" s="63"/>
      <c r="I23" s="63"/>
      <c r="J23" s="63"/>
    </row>
    <row r="24" spans="1:10" ht="15">
      <c r="A24" s="52">
        <v>21</v>
      </c>
      <c r="B24" s="45" t="s">
        <v>111</v>
      </c>
      <c r="C24" s="53" t="s">
        <v>101</v>
      </c>
      <c r="D24" s="45" t="s">
        <v>112</v>
      </c>
      <c r="E24" s="54">
        <v>16.3</v>
      </c>
      <c r="F24" s="55">
        <v>0</v>
      </c>
      <c r="G24" s="55">
        <f t="shared" si="0"/>
        <v>0</v>
      </c>
      <c r="H24" s="63"/>
      <c r="I24" s="63"/>
      <c r="J24" s="63"/>
    </row>
    <row r="25" spans="1:10" ht="15">
      <c r="A25" s="52">
        <v>22</v>
      </c>
      <c r="B25" s="45" t="s">
        <v>113</v>
      </c>
      <c r="C25" s="53" t="s">
        <v>91</v>
      </c>
      <c r="D25" s="45">
        <v>1</v>
      </c>
      <c r="E25" s="54">
        <v>1</v>
      </c>
      <c r="F25" s="51">
        <v>0</v>
      </c>
      <c r="G25" s="55">
        <f t="shared" si="0"/>
        <v>0</v>
      </c>
      <c r="H25" s="63"/>
      <c r="I25" s="63"/>
      <c r="J25" s="63"/>
    </row>
    <row r="26" spans="1:10" ht="15">
      <c r="A26" s="46">
        <v>23</v>
      </c>
      <c r="B26" s="49" t="s">
        <v>114</v>
      </c>
      <c r="C26" s="48" t="s">
        <v>115</v>
      </c>
      <c r="D26" s="49">
        <v>60</v>
      </c>
      <c r="E26" s="50">
        <v>60</v>
      </c>
      <c r="F26" s="55">
        <v>0</v>
      </c>
      <c r="G26" s="51">
        <f t="shared" si="0"/>
        <v>0</v>
      </c>
      <c r="H26" s="63"/>
      <c r="I26" s="63"/>
      <c r="J26" s="63"/>
    </row>
    <row r="27" spans="1:10" ht="15">
      <c r="A27" s="52">
        <v>24</v>
      </c>
      <c r="B27" s="45" t="s">
        <v>116</v>
      </c>
      <c r="C27" s="53" t="s">
        <v>57</v>
      </c>
      <c r="D27" s="45">
        <v>1</v>
      </c>
      <c r="E27" s="54">
        <v>1</v>
      </c>
      <c r="F27" s="55">
        <v>0</v>
      </c>
      <c r="G27" s="55">
        <f t="shared" si="0"/>
        <v>0</v>
      </c>
      <c r="H27" s="63"/>
      <c r="I27" s="63"/>
      <c r="J27" s="63"/>
    </row>
    <row r="28" spans="1:10" ht="15">
      <c r="A28" s="52">
        <v>25</v>
      </c>
      <c r="B28" s="45" t="s">
        <v>117</v>
      </c>
      <c r="C28" s="53" t="s">
        <v>57</v>
      </c>
      <c r="D28" s="45">
        <v>1</v>
      </c>
      <c r="E28" s="54">
        <v>1</v>
      </c>
      <c r="F28" s="55">
        <v>0</v>
      </c>
      <c r="G28" s="55">
        <f t="shared" si="0"/>
        <v>0</v>
      </c>
      <c r="H28" s="63"/>
      <c r="I28" s="63"/>
      <c r="J28" s="63"/>
    </row>
    <row r="29" spans="1:10" ht="15">
      <c r="A29" s="52">
        <v>26</v>
      </c>
      <c r="B29" s="45" t="s">
        <v>118</v>
      </c>
      <c r="C29" s="53" t="s">
        <v>57</v>
      </c>
      <c r="D29" s="45">
        <v>1</v>
      </c>
      <c r="E29" s="54">
        <v>1</v>
      </c>
      <c r="F29" s="51">
        <v>0</v>
      </c>
      <c r="G29" s="55">
        <f t="shared" si="0"/>
        <v>0</v>
      </c>
      <c r="H29" s="63"/>
      <c r="I29" s="63"/>
      <c r="J29" s="63"/>
    </row>
    <row r="30" spans="1:10" ht="15">
      <c r="A30" s="52">
        <v>27</v>
      </c>
      <c r="B30" s="45" t="s">
        <v>119</v>
      </c>
      <c r="C30" s="53" t="s">
        <v>57</v>
      </c>
      <c r="D30" s="45">
        <v>3</v>
      </c>
      <c r="E30" s="54">
        <v>3</v>
      </c>
      <c r="F30" s="55">
        <v>0</v>
      </c>
      <c r="G30" s="55">
        <f t="shared" si="0"/>
        <v>0</v>
      </c>
      <c r="H30" s="63"/>
      <c r="I30" s="63"/>
      <c r="J30" s="63"/>
    </row>
    <row r="31" spans="1:10" ht="15">
      <c r="A31" s="52">
        <v>28</v>
      </c>
      <c r="B31" s="45" t="s">
        <v>120</v>
      </c>
      <c r="C31" s="53" t="s">
        <v>57</v>
      </c>
      <c r="D31" s="45">
        <v>1</v>
      </c>
      <c r="E31" s="54">
        <v>1</v>
      </c>
      <c r="F31" s="55">
        <v>0</v>
      </c>
      <c r="G31" s="55">
        <f t="shared" si="0"/>
        <v>0</v>
      </c>
      <c r="H31" s="63"/>
      <c r="I31" s="63"/>
      <c r="J31" s="63"/>
    </row>
    <row r="32" spans="1:10" ht="15">
      <c r="A32" s="52">
        <v>29</v>
      </c>
      <c r="B32" s="45" t="s">
        <v>121</v>
      </c>
      <c r="C32" s="53" t="s">
        <v>122</v>
      </c>
      <c r="D32" s="45">
        <v>3</v>
      </c>
      <c r="E32" s="54">
        <v>0.5</v>
      </c>
      <c r="F32" s="55">
        <v>0</v>
      </c>
      <c r="G32" s="55">
        <f t="shared" si="0"/>
        <v>0</v>
      </c>
      <c r="H32" s="63"/>
      <c r="I32" s="63"/>
      <c r="J32" s="63"/>
    </row>
    <row r="33" spans="1:10" ht="15">
      <c r="A33" s="52">
        <v>30</v>
      </c>
      <c r="B33" s="45" t="s">
        <v>123</v>
      </c>
      <c r="C33" s="53" t="s">
        <v>57</v>
      </c>
      <c r="D33" s="45">
        <v>2</v>
      </c>
      <c r="E33" s="54">
        <v>2</v>
      </c>
      <c r="F33" s="51">
        <v>0</v>
      </c>
      <c r="G33" s="55">
        <f t="shared" si="0"/>
        <v>0</v>
      </c>
      <c r="H33" s="63"/>
      <c r="I33" s="63"/>
      <c r="J33" s="63"/>
    </row>
    <row r="34" spans="1:10" ht="15">
      <c r="A34" s="52">
        <v>31</v>
      </c>
      <c r="B34" s="45" t="s">
        <v>124</v>
      </c>
      <c r="C34" s="53" t="s">
        <v>57</v>
      </c>
      <c r="D34" s="45">
        <v>2</v>
      </c>
      <c r="E34" s="54">
        <v>2</v>
      </c>
      <c r="F34" s="55">
        <v>0</v>
      </c>
      <c r="G34" s="55">
        <f t="shared" si="0"/>
        <v>0</v>
      </c>
      <c r="H34" s="63"/>
      <c r="I34" s="63"/>
      <c r="J34" s="63"/>
    </row>
    <row r="35" spans="1:10" ht="15">
      <c r="A35" s="52">
        <v>32</v>
      </c>
      <c r="B35" s="45" t="s">
        <v>125</v>
      </c>
      <c r="C35" s="53" t="s">
        <v>57</v>
      </c>
      <c r="D35" s="45">
        <v>2</v>
      </c>
      <c r="E35" s="54">
        <v>2</v>
      </c>
      <c r="F35" s="55">
        <v>0</v>
      </c>
      <c r="G35" s="55">
        <f t="shared" si="0"/>
        <v>0</v>
      </c>
      <c r="H35" s="63"/>
      <c r="I35" s="63"/>
      <c r="J35" s="63"/>
    </row>
    <row r="36" spans="1:10" ht="15">
      <c r="A36" s="52">
        <v>33</v>
      </c>
      <c r="B36" s="45" t="s">
        <v>126</v>
      </c>
      <c r="C36" s="53" t="s">
        <v>127</v>
      </c>
      <c r="D36" s="45" t="s">
        <v>128</v>
      </c>
      <c r="E36" s="54">
        <v>90900</v>
      </c>
      <c r="F36" s="55">
        <v>0</v>
      </c>
      <c r="G36" s="55">
        <f>E36*F36</f>
        <v>0</v>
      </c>
      <c r="H36" s="63"/>
      <c r="I36" s="63"/>
      <c r="J36" s="63"/>
    </row>
    <row r="37" spans="1:10" ht="15">
      <c r="A37" s="46">
        <v>34</v>
      </c>
      <c r="B37" s="49" t="s">
        <v>129</v>
      </c>
      <c r="C37" s="48" t="s">
        <v>76</v>
      </c>
      <c r="D37" s="49" t="s">
        <v>130</v>
      </c>
      <c r="E37" s="50">
        <v>27</v>
      </c>
      <c r="F37" s="51">
        <v>0</v>
      </c>
      <c r="G37" s="51">
        <f aca="true" t="shared" si="1" ref="G37:G38">E37*F37</f>
        <v>0</v>
      </c>
      <c r="H37" s="63"/>
      <c r="I37" s="63"/>
      <c r="J37" s="63"/>
    </row>
    <row r="38" spans="1:10" ht="15">
      <c r="A38" s="46">
        <v>35</v>
      </c>
      <c r="B38" s="49" t="s">
        <v>131</v>
      </c>
      <c r="C38" s="48" t="s">
        <v>76</v>
      </c>
      <c r="D38" s="49" t="s">
        <v>132</v>
      </c>
      <c r="E38" s="50">
        <v>9</v>
      </c>
      <c r="F38" s="55">
        <v>0</v>
      </c>
      <c r="G38" s="51">
        <f t="shared" si="1"/>
        <v>0</v>
      </c>
      <c r="H38" s="63"/>
      <c r="I38" s="63"/>
      <c r="J38" s="63"/>
    </row>
    <row r="39" spans="1:10" ht="15">
      <c r="A39" s="46">
        <v>36</v>
      </c>
      <c r="B39" s="49" t="s">
        <v>133</v>
      </c>
      <c r="C39" s="48" t="s">
        <v>68</v>
      </c>
      <c r="D39" s="49"/>
      <c r="E39" s="50">
        <v>2</v>
      </c>
      <c r="F39" s="55">
        <v>0</v>
      </c>
      <c r="G39" s="51">
        <f>E39*F39</f>
        <v>0</v>
      </c>
      <c r="H39" s="63"/>
      <c r="I39" s="63"/>
      <c r="J39" s="63"/>
    </row>
    <row r="40" spans="1:10" ht="15.75">
      <c r="A40" s="67"/>
      <c r="B40" s="80" t="s">
        <v>135</v>
      </c>
      <c r="C40" s="81"/>
      <c r="D40" s="81"/>
      <c r="E40" s="82"/>
      <c r="F40" s="81"/>
      <c r="G40" s="83">
        <f>SUM(G4:G39)</f>
        <v>0</v>
      </c>
      <c r="H40" s="63"/>
      <c r="I40" s="63"/>
      <c r="J40" s="63"/>
    </row>
  </sheetData>
  <printOptions/>
  <pageMargins left="0.7" right="0.7" top="0.787401575" bottom="0.787401575" header="0.3" footer="0.3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workbookViewId="0" topLeftCell="A1">
      <selection activeCell="E10" sqref="E10:F10"/>
    </sheetView>
  </sheetViews>
  <sheetFormatPr defaultColWidth="9.140625" defaultRowHeight="15"/>
  <cols>
    <col min="4" max="4" width="52.00390625" style="0" customWidth="1"/>
    <col min="6" max="6" width="13.00390625" style="0" customWidth="1"/>
  </cols>
  <sheetData>
    <row r="1" spans="1:4" ht="18">
      <c r="A1" s="87" t="s">
        <v>143</v>
      </c>
      <c r="B1" s="87"/>
      <c r="C1" s="87"/>
      <c r="D1" s="88"/>
    </row>
    <row r="2" spans="1:4" ht="15">
      <c r="A2" s="86"/>
      <c r="B2" s="86"/>
      <c r="C2" s="86"/>
      <c r="D2" s="85"/>
    </row>
    <row r="3" spans="1:4" ht="15.75" thickBot="1">
      <c r="A3" s="85"/>
      <c r="B3" s="86"/>
      <c r="C3" s="86"/>
      <c r="D3" s="85"/>
    </row>
    <row r="4" spans="1:6" ht="15.75" thickBot="1">
      <c r="A4" s="129" t="s">
        <v>16</v>
      </c>
      <c r="B4" s="130"/>
      <c r="C4" s="130"/>
      <c r="D4" s="131"/>
      <c r="E4" s="91" t="s">
        <v>139</v>
      </c>
      <c r="F4" s="90"/>
    </row>
    <row r="5" spans="1:6" ht="15">
      <c r="A5" s="125"/>
      <c r="B5" s="126"/>
      <c r="C5" s="126"/>
      <c r="D5" s="126"/>
      <c r="E5" s="127"/>
      <c r="F5" s="128"/>
    </row>
    <row r="6" spans="1:8" ht="15">
      <c r="A6" s="132" t="s">
        <v>141</v>
      </c>
      <c r="B6" s="132"/>
      <c r="C6" s="132"/>
      <c r="D6" s="133"/>
      <c r="E6" s="138">
        <f>'PV12 vrtné práce'!F34</f>
        <v>0</v>
      </c>
      <c r="F6" s="139"/>
      <c r="H6" s="104"/>
    </row>
    <row r="7" spans="1:6" ht="15">
      <c r="A7" s="134"/>
      <c r="B7" s="135"/>
      <c r="C7" s="135"/>
      <c r="D7" s="135"/>
      <c r="E7" s="140"/>
      <c r="F7" s="141"/>
    </row>
    <row r="8" spans="1:6" ht="15">
      <c r="A8" s="132" t="s">
        <v>142</v>
      </c>
      <c r="B8" s="132"/>
      <c r="C8" s="132"/>
      <c r="D8" s="133"/>
      <c r="E8" s="138">
        <f>'PV12 stavení práce'!G40</f>
        <v>0</v>
      </c>
      <c r="F8" s="139"/>
    </row>
    <row r="9" spans="1:6" ht="15.75" thickBot="1">
      <c r="A9" s="136"/>
      <c r="B9" s="137"/>
      <c r="C9" s="137"/>
      <c r="D9" s="137"/>
      <c r="E9" s="140"/>
      <c r="F9" s="141"/>
    </row>
    <row r="10" spans="1:6" ht="15.75" thickBot="1">
      <c r="A10" s="89" t="s">
        <v>140</v>
      </c>
      <c r="B10" s="92"/>
      <c r="C10" s="92"/>
      <c r="D10" s="92"/>
      <c r="E10" s="123">
        <f>E6+E8</f>
        <v>0</v>
      </c>
      <c r="F10" s="124"/>
    </row>
    <row r="11" spans="1:4" ht="15">
      <c r="A11" s="85"/>
      <c r="B11" s="85"/>
      <c r="C11" s="85"/>
      <c r="D11" s="85"/>
    </row>
  </sheetData>
  <mergeCells count="12">
    <mergeCell ref="E10:F10"/>
    <mergeCell ref="A5:D5"/>
    <mergeCell ref="E5:F5"/>
    <mergeCell ref="A4:D4"/>
    <mergeCell ref="A6:D6"/>
    <mergeCell ref="A8:D8"/>
    <mergeCell ref="A7:D7"/>
    <mergeCell ref="A9:D9"/>
    <mergeCell ref="E6:F6"/>
    <mergeCell ref="E8:F8"/>
    <mergeCell ref="E7:F7"/>
    <mergeCell ref="E9:F9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 K</dc:creator>
  <cp:keywords/>
  <dc:description/>
  <cp:lastModifiedBy>Jančová Marcela</cp:lastModifiedBy>
  <cp:lastPrinted>2019-09-26T07:40:48Z</cp:lastPrinted>
  <dcterms:created xsi:type="dcterms:W3CDTF">2011-04-14T11:43:24Z</dcterms:created>
  <dcterms:modified xsi:type="dcterms:W3CDTF">2019-09-26T07:40:58Z</dcterms:modified>
  <cp:category/>
  <cp:version/>
  <cp:contentType/>
  <cp:contentStatus/>
</cp:coreProperties>
</file>